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J:\Budget Counseling\Budget Worksheet\"/>
    </mc:Choice>
  </mc:AlternateContent>
  <xr:revisionPtr revIDLastSave="0" documentId="13_ncr:1_{421EFCA4-AB85-48B2-BAA2-D530FFCAB4CA}" xr6:coauthVersionLast="47" xr6:coauthVersionMax="47" xr10:uidLastSave="{00000000-0000-0000-0000-000000000000}"/>
  <bookViews>
    <workbookView xWindow="-120" yWindow="-120" windowWidth="57840" windowHeight="23640" xr2:uid="{00000000-000D-0000-FFFF-FFFF00000000}"/>
  </bookViews>
  <sheets>
    <sheet name="Instructions and COA" sheetId="6" r:id="rId1"/>
    <sheet name="1st Year DO" sheetId="1" r:id="rId2"/>
    <sheet name="2nd Year DO" sheetId="2" r:id="rId3"/>
    <sheet name="3rd Year DO" sheetId="3" r:id="rId4"/>
    <sheet name="4th Year DO" sheetId="8" r:id="rId5"/>
  </sheets>
  <calcPr calcId="191029"/>
  <customWorkbookViews>
    <customWorkbookView name="NSS Admin - Personal View" guid="{ABB97F28-580F-4F46-A955-852B920BBE9A}" mergeInterval="0" personalView="1" maximized="1" xWindow="1912" yWindow="-8" windowWidth="1936" windowHeight="109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3" i="8" l="1"/>
  <c r="J102" i="8"/>
  <c r="J101" i="8"/>
  <c r="J100" i="8"/>
  <c r="J99" i="8"/>
  <c r="J98" i="8"/>
  <c r="J97" i="8"/>
  <c r="J96" i="8"/>
  <c r="J95" i="8"/>
  <c r="J94" i="8"/>
  <c r="J93" i="8"/>
  <c r="J92" i="8"/>
  <c r="J74" i="8"/>
  <c r="J73" i="8"/>
  <c r="J72" i="8"/>
  <c r="J70" i="8"/>
  <c r="J69" i="8"/>
  <c r="J68" i="8"/>
  <c r="J67" i="8"/>
  <c r="J60" i="8"/>
  <c r="J61" i="8"/>
  <c r="J62" i="8"/>
  <c r="J63" i="8"/>
  <c r="J64" i="8"/>
  <c r="J65" i="8"/>
  <c r="J59" i="8"/>
  <c r="J58" i="8"/>
  <c r="J24" i="8"/>
  <c r="J25" i="8"/>
  <c r="G24" i="8"/>
  <c r="G25" i="8"/>
  <c r="G23" i="8"/>
  <c r="M115" i="8"/>
  <c r="M114" i="8"/>
  <c r="S51" i="8"/>
  <c r="S28" i="8"/>
  <c r="S24" i="8"/>
  <c r="S40" i="8" s="1"/>
  <c r="S55" i="8" s="1"/>
  <c r="G104" i="8"/>
  <c r="G87" i="8"/>
  <c r="G75" i="8"/>
  <c r="J46" i="8"/>
  <c r="G46" i="8"/>
  <c r="M45" i="8"/>
  <c r="J44" i="8"/>
  <c r="G44" i="8"/>
  <c r="J43" i="8"/>
  <c r="G43" i="8"/>
  <c r="J42" i="8"/>
  <c r="G42" i="8"/>
  <c r="J41" i="8"/>
  <c r="G41" i="8"/>
  <c r="J33" i="8"/>
  <c r="G33" i="8"/>
  <c r="M32" i="8"/>
  <c r="M33" i="8" s="1"/>
  <c r="J23" i="8"/>
  <c r="G15" i="8"/>
  <c r="M14" i="8"/>
  <c r="M17" i="8" s="1"/>
  <c r="J13" i="8"/>
  <c r="J17" i="8" s="1"/>
  <c r="G13" i="8"/>
  <c r="G17" i="8" s="1"/>
  <c r="M115" i="3"/>
  <c r="M114" i="3"/>
  <c r="M114" i="2"/>
  <c r="M113" i="2"/>
  <c r="M115" i="1"/>
  <c r="M114" i="1"/>
  <c r="S46" i="1"/>
  <c r="S23" i="1"/>
  <c r="S21" i="1" s="1"/>
  <c r="S47" i="3"/>
  <c r="S24" i="3"/>
  <c r="S22" i="3"/>
  <c r="S36" i="3" s="1"/>
  <c r="S51" i="3" s="1"/>
  <c r="M13" i="2"/>
  <c r="S46" i="2"/>
  <c r="S23" i="2"/>
  <c r="S21" i="2"/>
  <c r="S35" i="2" s="1"/>
  <c r="S50" i="2" s="1"/>
  <c r="J22" i="2"/>
  <c r="G22" i="2"/>
  <c r="M14" i="3"/>
  <c r="J41" i="3"/>
  <c r="S39" i="8" l="1"/>
  <c r="S54" i="8" s="1"/>
  <c r="G47" i="8"/>
  <c r="J104" i="8"/>
  <c r="J75" i="8"/>
  <c r="J47" i="8"/>
  <c r="S35" i="1"/>
  <c r="S50" i="1" s="1"/>
  <c r="S34" i="1"/>
  <c r="S49" i="1" s="1"/>
  <c r="S35" i="3"/>
  <c r="S50" i="3" s="1"/>
  <c r="S34" i="2"/>
  <c r="S49" i="2" s="1"/>
  <c r="G41" i="3"/>
  <c r="M45" i="3"/>
  <c r="J42" i="3"/>
  <c r="G42" i="3"/>
  <c r="G41" i="2"/>
  <c r="J40" i="2"/>
  <c r="G40" i="2"/>
  <c r="M111" i="8" l="1"/>
  <c r="M47" i="8"/>
  <c r="J41" i="2"/>
  <c r="J41" i="1"/>
  <c r="G41" i="1"/>
  <c r="J42" i="1"/>
  <c r="G42" i="1"/>
  <c r="M15" i="1"/>
  <c r="M13" i="1"/>
  <c r="G31" i="1"/>
  <c r="G111" i="8" l="1"/>
  <c r="J111" i="8"/>
  <c r="J24" i="3"/>
  <c r="G24" i="3"/>
  <c r="G14" i="2"/>
  <c r="M17" i="3"/>
  <c r="G15" i="3"/>
  <c r="G15" i="2" l="1"/>
  <c r="J24" i="2"/>
  <c r="G24" i="2"/>
  <c r="J23" i="2"/>
  <c r="G23" i="2"/>
  <c r="M25" i="1" l="1"/>
  <c r="G24" i="1"/>
  <c r="J24" i="1"/>
  <c r="G16" i="1"/>
  <c r="G14" i="1"/>
  <c r="G12" i="1" l="1"/>
  <c r="J12" i="1"/>
  <c r="G33" i="3" l="1"/>
  <c r="J93" i="3" l="1"/>
  <c r="J94" i="3"/>
  <c r="J95" i="3"/>
  <c r="J96" i="3"/>
  <c r="J97" i="3"/>
  <c r="J98" i="3"/>
  <c r="J100" i="3"/>
  <c r="J101" i="3"/>
  <c r="J102" i="3"/>
  <c r="J103" i="3"/>
  <c r="J92" i="3"/>
  <c r="J73" i="3"/>
  <c r="J74" i="3"/>
  <c r="J72" i="3"/>
  <c r="J68" i="3"/>
  <c r="J69" i="3"/>
  <c r="J70" i="3"/>
  <c r="J67" i="3"/>
  <c r="J59" i="3"/>
  <c r="J60" i="3"/>
  <c r="J61" i="3"/>
  <c r="J62" i="3"/>
  <c r="J63" i="3"/>
  <c r="J64" i="3"/>
  <c r="J65" i="3"/>
  <c r="J99" i="3"/>
  <c r="J58" i="3"/>
  <c r="J92" i="2"/>
  <c r="J93" i="2"/>
  <c r="J94" i="2"/>
  <c r="J95" i="2"/>
  <c r="J96" i="2"/>
  <c r="J97" i="2"/>
  <c r="J99" i="2"/>
  <c r="J100" i="2"/>
  <c r="J101" i="2"/>
  <c r="J102" i="2"/>
  <c r="J91" i="2"/>
  <c r="J72" i="2"/>
  <c r="J73" i="2"/>
  <c r="J71" i="2"/>
  <c r="J67" i="2"/>
  <c r="J68" i="2"/>
  <c r="J69" i="2"/>
  <c r="J66" i="2"/>
  <c r="J58" i="2"/>
  <c r="J59" i="2"/>
  <c r="J60" i="2"/>
  <c r="J61" i="2"/>
  <c r="J62" i="2"/>
  <c r="J63" i="2"/>
  <c r="J64" i="2"/>
  <c r="J98" i="2"/>
  <c r="J57" i="2"/>
  <c r="M31" i="2" l="1"/>
  <c r="M32" i="3"/>
  <c r="M32" i="1" l="1"/>
  <c r="J25" i="3" l="1"/>
  <c r="G25" i="3"/>
  <c r="G104" i="3"/>
  <c r="G87" i="3"/>
  <c r="G75" i="3"/>
  <c r="J46" i="3"/>
  <c r="G46" i="3"/>
  <c r="J44" i="3"/>
  <c r="G44" i="3"/>
  <c r="J43" i="3"/>
  <c r="G43" i="3"/>
  <c r="M33" i="3"/>
  <c r="J33" i="3"/>
  <c r="M26" i="3"/>
  <c r="J23" i="3"/>
  <c r="G23" i="3"/>
  <c r="J13" i="3"/>
  <c r="G13" i="3"/>
  <c r="M25" i="2"/>
  <c r="J25" i="2"/>
  <c r="G25" i="2"/>
  <c r="G17" i="3" l="1"/>
  <c r="G47" i="3"/>
  <c r="J47" i="3"/>
  <c r="J104" i="3"/>
  <c r="J26" i="3"/>
  <c r="G26" i="3"/>
  <c r="J17" i="3"/>
  <c r="M34" i="3"/>
  <c r="M35" i="3" s="1"/>
  <c r="M48" i="3" s="1"/>
  <c r="J75" i="3"/>
  <c r="G34" i="3" l="1"/>
  <c r="G35" i="3"/>
  <c r="G48" i="3" s="1"/>
  <c r="G49" i="3" s="1"/>
  <c r="G110" i="3" s="1"/>
  <c r="M47" i="3"/>
  <c r="J34" i="3"/>
  <c r="J35" i="3" s="1"/>
  <c r="J48" i="3" s="1"/>
  <c r="J49" i="3" s="1"/>
  <c r="J110" i="3" s="1"/>
  <c r="M111" i="3"/>
  <c r="J111" i="3" s="1"/>
  <c r="G32" i="2"/>
  <c r="J32" i="2"/>
  <c r="M32" i="2"/>
  <c r="M49" i="3" l="1"/>
  <c r="M110" i="3" s="1"/>
  <c r="M112" i="3" s="1"/>
  <c r="J112" i="3"/>
  <c r="G111" i="3"/>
  <c r="G112" i="3" s="1"/>
  <c r="J33" i="1" l="1"/>
  <c r="G23" i="1"/>
  <c r="G25" i="1" s="1"/>
  <c r="J23" i="1"/>
  <c r="J25" i="1" s="1"/>
  <c r="G103" i="2"/>
  <c r="G86" i="2"/>
  <c r="G74" i="2"/>
  <c r="J45" i="2"/>
  <c r="G45" i="2"/>
  <c r="J43" i="2"/>
  <c r="G43" i="2"/>
  <c r="J42" i="2"/>
  <c r="G42" i="2"/>
  <c r="M16" i="2"/>
  <c r="J12" i="2"/>
  <c r="G12" i="2"/>
  <c r="M33" i="2" l="1"/>
  <c r="M34" i="2" s="1"/>
  <c r="J16" i="2"/>
  <c r="G46" i="2"/>
  <c r="G16" i="2"/>
  <c r="J103" i="2"/>
  <c r="J46" i="2"/>
  <c r="J74" i="2"/>
  <c r="G87" i="1"/>
  <c r="G33" i="2" l="1"/>
  <c r="G34" i="2" s="1"/>
  <c r="J33" i="2"/>
  <c r="J34" i="2" s="1"/>
  <c r="M46" i="2"/>
  <c r="M110" i="2"/>
  <c r="G43" i="1"/>
  <c r="J44" i="1"/>
  <c r="J46" i="1"/>
  <c r="J43" i="1"/>
  <c r="G44" i="1"/>
  <c r="G46" i="1"/>
  <c r="G47" i="2" l="1"/>
  <c r="G48" i="2" s="1"/>
  <c r="G109" i="2" s="1"/>
  <c r="G110" i="2"/>
  <c r="J110" i="2"/>
  <c r="J59" i="1"/>
  <c r="J60" i="1"/>
  <c r="J61" i="1"/>
  <c r="J62" i="1"/>
  <c r="J63" i="1"/>
  <c r="J64" i="1"/>
  <c r="J65" i="1"/>
  <c r="J99" i="1"/>
  <c r="J67" i="1"/>
  <c r="J68" i="1"/>
  <c r="J69" i="1"/>
  <c r="J70" i="1"/>
  <c r="J72" i="1"/>
  <c r="J73" i="1"/>
  <c r="J74" i="1"/>
  <c r="J58" i="1"/>
  <c r="J47" i="1"/>
  <c r="G75" i="1"/>
  <c r="J92" i="1"/>
  <c r="J93" i="1"/>
  <c r="J94" i="1"/>
  <c r="J95" i="1"/>
  <c r="J96" i="1"/>
  <c r="J97" i="1"/>
  <c r="J98" i="1"/>
  <c r="J100" i="1"/>
  <c r="J101" i="1"/>
  <c r="J102" i="1"/>
  <c r="J103" i="1"/>
  <c r="G104" i="1"/>
  <c r="G111" i="2" l="1"/>
  <c r="J75" i="1"/>
  <c r="J104" i="1"/>
  <c r="J17" i="1"/>
  <c r="J34" i="1" l="1"/>
  <c r="M111" i="1"/>
  <c r="J35" i="1" l="1"/>
  <c r="J48" i="1" s="1"/>
  <c r="J49" i="1" s="1"/>
  <c r="J110" i="1" s="1"/>
  <c r="J111" i="1"/>
  <c r="G111" i="1"/>
  <c r="G47" i="1"/>
  <c r="J112" i="1" l="1"/>
  <c r="M47" i="1"/>
  <c r="J47" i="2" l="1"/>
  <c r="J48" i="2" s="1"/>
  <c r="J109" i="2" s="1"/>
  <c r="J111" i="2" s="1"/>
  <c r="M47" i="2"/>
  <c r="M48" i="2" s="1"/>
  <c r="M109" i="2" s="1"/>
  <c r="M111" i="2" s="1"/>
  <c r="G17" i="1"/>
  <c r="G34" i="1" s="1"/>
  <c r="M17" i="1"/>
  <c r="M34" i="1" s="1"/>
  <c r="M33" i="1"/>
  <c r="G33" i="1"/>
  <c r="G35" i="1" l="1"/>
  <c r="G48" i="1" s="1"/>
  <c r="G49" i="1" s="1"/>
  <c r="G110" i="1" s="1"/>
  <c r="G112" i="1" s="1"/>
  <c r="M35" i="1"/>
  <c r="M48" i="1" s="1"/>
  <c r="M49" i="1" s="1"/>
  <c r="M110" i="1" s="1"/>
  <c r="M112" i="1" s="1"/>
  <c r="J26" i="8" l="1"/>
  <c r="J34" i="8" s="1"/>
  <c r="J35" i="8" s="1"/>
  <c r="J48" i="8" s="1"/>
  <c r="J49" i="8" s="1"/>
  <c r="J110" i="8" s="1"/>
  <c r="J112" i="8" s="1"/>
  <c r="G26" i="8"/>
  <c r="G34" i="8" s="1"/>
  <c r="G35" i="8" s="1"/>
  <c r="G48" i="8" s="1"/>
  <c r="G49" i="8" s="1"/>
  <c r="G110" i="8" s="1"/>
  <c r="G112" i="8" s="1"/>
  <c r="M26" i="8"/>
  <c r="M34" i="8" s="1"/>
  <c r="M35" i="8" s="1"/>
  <c r="M48" i="8" s="1"/>
  <c r="M49" i="8" s="1"/>
  <c r="M110" i="8" s="1"/>
  <c r="M112" i="8" s="1"/>
</calcChain>
</file>

<file path=xl/sharedStrings.xml><?xml version="1.0" encoding="utf-8"?>
<sst xmlns="http://schemas.openxmlformats.org/spreadsheetml/2006/main" count="646" uniqueCount="145">
  <si>
    <t>Fall Term</t>
  </si>
  <si>
    <t>Spring Term</t>
  </si>
  <si>
    <t>Other</t>
  </si>
  <si>
    <t>Annual Direct Costs</t>
  </si>
  <si>
    <t>Annual Indirect Costs</t>
  </si>
  <si>
    <t>Federal Direct Unsubsidized Loan</t>
  </si>
  <si>
    <t>Private Loans</t>
  </si>
  <si>
    <t>Federal Work-Study</t>
  </si>
  <si>
    <t>Financial Aid Award</t>
  </si>
  <si>
    <t>Estimated Annual Indirect Costs</t>
  </si>
  <si>
    <t>Estimated Annual Direct Costs</t>
  </si>
  <si>
    <t>Annual Living Expenses</t>
  </si>
  <si>
    <t>Automobile Registration</t>
  </si>
  <si>
    <t>Gifts</t>
  </si>
  <si>
    <t>Total Annual Living Expenses</t>
  </si>
  <si>
    <t>Monthly Living Expenses</t>
  </si>
  <si>
    <t>Car payment</t>
  </si>
  <si>
    <t>Charities/contributions</t>
  </si>
  <si>
    <t>Child care</t>
  </si>
  <si>
    <t>Cigarettes, tobacco, alcohol</t>
  </si>
  <si>
    <t>Credit card debt</t>
  </si>
  <si>
    <t>Entertainment (Movies/Music)</t>
  </si>
  <si>
    <t>Hobbies/recreation</t>
  </si>
  <si>
    <t>Medical/dental/prescriptions</t>
  </si>
  <si>
    <t>Pet supplies</t>
  </si>
  <si>
    <t>Travel</t>
  </si>
  <si>
    <t>Total Monthly Living Expenses</t>
  </si>
  <si>
    <t>Room and Board</t>
  </si>
  <si>
    <t>Rent/mortgage</t>
  </si>
  <si>
    <t>Home/renter's insurance</t>
  </si>
  <si>
    <t>Electricity</t>
  </si>
  <si>
    <t>Gas (heat)</t>
  </si>
  <si>
    <t>Water/Sewer</t>
  </si>
  <si>
    <t>Meals/snacks away from home</t>
  </si>
  <si>
    <t>Transportation</t>
  </si>
  <si>
    <t>Auto insurance</t>
  </si>
  <si>
    <t>Auto Maintainance</t>
  </si>
  <si>
    <t>Gas for Auto</t>
  </si>
  <si>
    <t>Parking &amp; tolls</t>
  </si>
  <si>
    <t>Personal Expenses</t>
  </si>
  <si>
    <t>Clothing</t>
  </si>
  <si>
    <t>Laundry/dry cleaning</t>
  </si>
  <si>
    <t>Health &amp; Beauty, Haircuts</t>
  </si>
  <si>
    <t xml:space="preserve"> </t>
  </si>
  <si>
    <t>Monthly Indirect Costs</t>
  </si>
  <si>
    <t>Enter your budgeted living expenses in the cells below.  If you share costs with roommates or family, enter the amounts for which you are responsible.</t>
  </si>
  <si>
    <t>Annual (x 10 months)</t>
  </si>
  <si>
    <t>Monthly Cost</t>
  </si>
  <si>
    <t>Need after Initial Financial Aid</t>
  </si>
  <si>
    <t xml:space="preserve">Total Living Expenses Need </t>
  </si>
  <si>
    <t>Total Additional Financial Aid Needed</t>
  </si>
  <si>
    <t>Total Monthly Indirect Costs</t>
  </si>
  <si>
    <t>Initial Estimated Financial Aid Award</t>
  </si>
  <si>
    <t>Enter any out of pocket payments made by you or your family</t>
  </si>
  <si>
    <t>Tuition Deposit</t>
  </si>
  <si>
    <t>Out of Pocket Payments</t>
  </si>
  <si>
    <t>Total</t>
  </si>
  <si>
    <t>Required Books/Supplies</t>
  </si>
  <si>
    <t xml:space="preserve"> - </t>
  </si>
  <si>
    <t xml:space="preserve"> + </t>
  </si>
  <si>
    <t>TOTAL ADDITIONAL FINANCIAL AID NEEDED</t>
  </si>
  <si>
    <t>Other School Expenses (Not paid directly to RowanSOM)</t>
  </si>
  <si>
    <t>Living Expenses Categories</t>
  </si>
  <si>
    <t>Annual Cost</t>
  </si>
  <si>
    <t>1st Year DO</t>
  </si>
  <si>
    <t>Tuition &amp; Fees (Paid Directly to the University)</t>
  </si>
  <si>
    <t>Scholarships/Grants</t>
  </si>
  <si>
    <t>Estimated Tuition (in state or out-of-state)</t>
  </si>
  <si>
    <t>In-State Maximum Remaining Eligibility for Additional Financial Aid</t>
  </si>
  <si>
    <t>Out-of-State Maximum Remaining Eligibility for Additional Financial Aid</t>
  </si>
  <si>
    <t>Total Out of Pocket Payments</t>
  </si>
  <si>
    <t>Total Annual Costs</t>
  </si>
  <si>
    <t>Outstanding Charges</t>
  </si>
  <si>
    <t>Need after Initial Financial Aid Award</t>
  </si>
  <si>
    <t>VSAS/ERAS/Residency Applications</t>
  </si>
  <si>
    <t xml:space="preserve"> Outstanding Charges</t>
  </si>
  <si>
    <t>2nd Year DO</t>
  </si>
  <si>
    <t>3rd Year DO</t>
  </si>
  <si>
    <t>COMSAE</t>
  </si>
  <si>
    <t>Annual (x 12 months)</t>
  </si>
  <si>
    <t>(12 Months)</t>
  </si>
  <si>
    <t>Internet</t>
  </si>
  <si>
    <t>CLASS OF 2025</t>
  </si>
  <si>
    <t>Tuition</t>
  </si>
  <si>
    <t>In-State Tuition</t>
  </si>
  <si>
    <t>Out-of-State Tuition</t>
  </si>
  <si>
    <t>University Billed Fees Breakdown</t>
  </si>
  <si>
    <t>Student Activity Fee</t>
  </si>
  <si>
    <t>Technology Fee</t>
  </si>
  <si>
    <t>Computer Fee</t>
  </si>
  <si>
    <t>Question Banks</t>
  </si>
  <si>
    <t xml:space="preserve">Medical Kit </t>
  </si>
  <si>
    <t>Disability Insurance</t>
  </si>
  <si>
    <t>Total In-State Bill</t>
  </si>
  <si>
    <t>Total Out-of-State Bill</t>
  </si>
  <si>
    <t>Total Estimated Indirect Costs</t>
  </si>
  <si>
    <t>In-State</t>
  </si>
  <si>
    <t>Out-of-State</t>
  </si>
  <si>
    <t>On-Campus Parking</t>
  </si>
  <si>
    <t>Non-University Health Insurance Plan</t>
  </si>
  <si>
    <t>+</t>
  </si>
  <si>
    <t>University Health Insurance Plan (will appear on bill until waived)</t>
  </si>
  <si>
    <t>University Health Insurance (Will appear on bill until waived)</t>
  </si>
  <si>
    <t>Parking (not including on campus) &amp; tolls</t>
  </si>
  <si>
    <r>
      <t xml:space="preserve">Indirect Costs </t>
    </r>
    <r>
      <rPr>
        <b/>
        <sz val="8"/>
        <color theme="0"/>
        <rFont val="Arial Narrow"/>
        <family val="2"/>
      </rPr>
      <t>(Dependent on borrowing habits and living expenses*)</t>
    </r>
  </si>
  <si>
    <r>
      <rPr>
        <b/>
        <sz val="11"/>
        <color theme="0"/>
        <rFont val="Arial Narrow"/>
        <family val="2"/>
      </rPr>
      <t>Total Estimated Cost of Attendance</t>
    </r>
    <r>
      <rPr>
        <b/>
        <sz val="9"/>
        <color theme="0"/>
        <rFont val="Arial Narrow"/>
        <family val="2"/>
      </rPr>
      <t xml:space="preserve"> (Direct Costs + Indirect Costs)</t>
    </r>
  </si>
  <si>
    <t>Graduation Fee</t>
  </si>
  <si>
    <t>Begin</t>
  </si>
  <si>
    <t>End</t>
  </si>
  <si>
    <t>CLASS OF 2026</t>
  </si>
  <si>
    <t>This workbook has been created for you to develop your academic year budget while in attendance at RowanSOM. The Cost of Attendance (COA) is not a bill; it is a combination of the direct costs (your University bill) and estimated indirect costs (living expenses) to attend SOM each year.  Select the tab below that corresponds to your class year to complete the worksheet.  Should your expenses exceed your COA, and you are financing your education using financial aid, please make an appointment with a professional staff member in our office.</t>
  </si>
  <si>
    <t>Estimated  Bill by Term</t>
  </si>
  <si>
    <t>University ID Card</t>
  </si>
  <si>
    <t>Graduate PLUS Loan</t>
  </si>
  <si>
    <t>University Billed Fees</t>
  </si>
  <si>
    <t>USMLE Exam (Please meet with CTL before purchasing)</t>
  </si>
  <si>
    <t>Net Initial Estimated Financial Aid Award</t>
  </si>
  <si>
    <t>Required Books/Supplies (COMLEX Exam, Books/Supplies)</t>
  </si>
  <si>
    <t>Other Loans</t>
  </si>
  <si>
    <t>15/15/2023</t>
  </si>
  <si>
    <r>
      <t xml:space="preserve">Direct Costs </t>
    </r>
    <r>
      <rPr>
        <b/>
        <sz val="9"/>
        <color theme="0"/>
        <rFont val="Arial Narrow"/>
        <family val="2"/>
      </rPr>
      <t>(Billed by the University)</t>
    </r>
  </si>
  <si>
    <r>
      <t>University Billed Fees</t>
    </r>
    <r>
      <rPr>
        <b/>
        <vertAlign val="superscript"/>
        <sz val="10"/>
        <color rgb="FF245474"/>
        <rFont val="Arial Narrow"/>
        <family val="2"/>
      </rPr>
      <t>1,2</t>
    </r>
  </si>
  <si>
    <t>Wellness Fees</t>
  </si>
  <si>
    <t>SOM Wellness Fee</t>
  </si>
  <si>
    <r>
      <t>Books and supplies</t>
    </r>
    <r>
      <rPr>
        <b/>
        <vertAlign val="superscript"/>
        <sz val="10"/>
        <color rgb="FF245474"/>
        <rFont val="Arial Narrow"/>
        <family val="2"/>
      </rPr>
      <t>3</t>
    </r>
  </si>
  <si>
    <r>
      <t xml:space="preserve">COMLEX </t>
    </r>
    <r>
      <rPr>
        <sz val="9"/>
        <color rgb="FF245474"/>
        <rFont val="Arial Narrow"/>
        <family val="2"/>
      </rPr>
      <t>Exam</t>
    </r>
  </si>
  <si>
    <t>Residency Expenses (ERAS Expenses)</t>
  </si>
  <si>
    <t>Loan Fees (Estimated)</t>
  </si>
  <si>
    <t>Miscellaneous Personal Expenses</t>
  </si>
  <si>
    <t>Living expenses including food and housing</t>
  </si>
  <si>
    <t>Transportation Expenses</t>
  </si>
  <si>
    <t>Visit your Financial Aid Award page in Banner Self-Service.  Enter your initial amounts in the in the green cells below.  Note that your Federal Direct Unsubsidized Loan has a 1.057% fee taken out prior to being disbursed to your account.  This is automatically calculated in the term amounts below.</t>
  </si>
  <si>
    <t>Visit your Financial Aid Award page in Banner Self-Service.  Enter your initial amounts in the in the green cells below.  Note that your Federal Direct Unsubsidized Loan has a 1.067% fee taken out prior to being disbursed to your account.  This is automatically calculated in the term amounts below.</t>
  </si>
  <si>
    <t>Budgeting Worksheet 2023-2024</t>
  </si>
  <si>
    <t>CLASS OF 2027</t>
  </si>
  <si>
    <t>(10 Months)</t>
  </si>
  <si>
    <t>CLASS OF 2024</t>
  </si>
  <si>
    <r>
      <t xml:space="preserve">If your </t>
    </r>
    <r>
      <rPr>
        <b/>
        <sz val="11"/>
        <color rgb="FF245474"/>
        <rFont val="Arial"/>
        <family val="2"/>
      </rPr>
      <t>TOTAL ADDITIONAL FINANCIAL AID NEEDED</t>
    </r>
    <r>
      <rPr>
        <sz val="11"/>
        <color rgb="FF245474"/>
        <rFont val="Arial"/>
        <family val="2"/>
      </rPr>
      <t xml:space="preserve"> is $0, you should not need additional funding for the academic year.  If your TOTAL ADDITIONAL FINANCIAL AID NEEDED is greater than $0, and you may borrow a Graduate PLUS Loan or a Private Loan to cover the amount.  To borrow a Graduate PLUS Loan go to www.studentloans.gov.</t>
    </r>
  </si>
  <si>
    <r>
      <t xml:space="preserve">The following annual and monthly living expense items </t>
    </r>
    <r>
      <rPr>
        <b/>
        <i/>
        <sz val="14"/>
        <color rgb="FF245474"/>
        <rFont val="Arial"/>
        <family val="2"/>
      </rPr>
      <t>are not</t>
    </r>
    <r>
      <rPr>
        <b/>
        <sz val="14"/>
        <color rgb="FF245474"/>
        <rFont val="Arial"/>
        <family val="2"/>
      </rPr>
      <t xml:space="preserve"> included in your RowanSOM Cost of Attendance</t>
    </r>
  </si>
  <si>
    <t>Groceries and Household Supplies</t>
  </si>
  <si>
    <r>
      <t xml:space="preserve">This budget worksheet is provided to </t>
    </r>
    <r>
      <rPr>
        <b/>
        <u/>
        <sz val="16"/>
        <color rgb="FF245474"/>
        <rFont val="Arial"/>
        <family val="2"/>
      </rPr>
      <t>assist</t>
    </r>
    <r>
      <rPr>
        <b/>
        <sz val="16"/>
        <color rgb="FF245474"/>
        <rFont val="Arial"/>
        <family val="2"/>
      </rPr>
      <t xml:space="preserve"> students in determining the amount of financial aid you will need to cover your Cost of Attendance.  Enter figures into any </t>
    </r>
    <r>
      <rPr>
        <b/>
        <sz val="16"/>
        <color rgb="FFFFCF44"/>
        <rFont val="Arial"/>
        <family val="2"/>
      </rPr>
      <t>ORANGE</t>
    </r>
    <r>
      <rPr>
        <b/>
        <sz val="16"/>
        <color rgb="FF245474"/>
        <rFont val="Arial"/>
        <family val="2"/>
      </rPr>
      <t xml:space="preserve"> cell.  The sheet will calculate the rest.</t>
    </r>
  </si>
  <si>
    <r>
      <t xml:space="preserve">The following monthly living expenses items </t>
    </r>
    <r>
      <rPr>
        <b/>
        <i/>
        <sz val="14"/>
        <color rgb="FF245474"/>
        <rFont val="Arial"/>
        <family val="2"/>
      </rPr>
      <t>are</t>
    </r>
    <r>
      <rPr>
        <b/>
        <sz val="14"/>
        <color rgb="FF245474"/>
        <rFont val="Arial"/>
        <family val="2"/>
      </rPr>
      <t xml:space="preserve"> included in your SOM Cost of Attendance</t>
    </r>
  </si>
  <si>
    <t>Telephone (usage only, not device)</t>
  </si>
  <si>
    <r>
      <t xml:space="preserve">The following annual and monthly living expenses items </t>
    </r>
    <r>
      <rPr>
        <b/>
        <i/>
        <sz val="14"/>
        <color rgb="FF245474"/>
        <rFont val="Arial"/>
        <family val="2"/>
      </rPr>
      <t>are not</t>
    </r>
    <r>
      <rPr>
        <b/>
        <sz val="14"/>
        <color rgb="FF245474"/>
        <rFont val="Arial"/>
        <family val="2"/>
      </rPr>
      <t xml:space="preserve"> included in your SOM Cost of Attendance</t>
    </r>
  </si>
  <si>
    <r>
      <t xml:space="preserve">The following monthly living expenses items </t>
    </r>
    <r>
      <rPr>
        <b/>
        <i/>
        <sz val="14"/>
        <color rgb="FF245474"/>
        <rFont val="Arial"/>
        <family val="2"/>
      </rPr>
      <t>are</t>
    </r>
    <r>
      <rPr>
        <b/>
        <sz val="14"/>
        <color rgb="FF245474"/>
        <rFont val="Arial"/>
        <family val="2"/>
      </rPr>
      <t xml:space="preserve"> included in your RowanSOM Cost of Attendance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</si>
</sst>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8" formatCode="&quot;$&quot;#,##0.00_);[Red]\(&quot;$&quot;#,##0.00\)"/>
    <numFmt numFmtId="44" formatCode="_(&quot;$&quot;* #,##0.00_);_(&quot;$&quot;* \(#,##0.00\);_(&quot;$&quot;* &quot;-&quot;??_);_(@_)"/>
    <numFmt numFmtId="164" formatCode="&quot;$&quot;#,##0"/>
    <numFmt numFmtId="165" formatCode="[$$-409]#,##0.00_);\([$$-409]#,##0.00\)"/>
    <numFmt numFmtId="166" formatCode="&quot;$&quot;#,##0.00"/>
  </numFmts>
  <fonts count="52" x14ac:knownFonts="1">
    <font>
      <sz val="11"/>
      <color theme="1"/>
      <name val="Calibri"/>
      <family val="2"/>
      <scheme val="minor"/>
    </font>
    <font>
      <b/>
      <sz val="11"/>
      <color theme="1"/>
      <name val="Arial"/>
      <family val="2"/>
    </font>
    <font>
      <sz val="11"/>
      <color theme="1"/>
      <name val="Arial"/>
      <family val="2"/>
    </font>
    <font>
      <b/>
      <sz val="11"/>
      <name val="Arial"/>
      <family val="2"/>
    </font>
    <font>
      <b/>
      <sz val="11"/>
      <color theme="0"/>
      <name val="Arial"/>
      <family val="2"/>
    </font>
    <font>
      <sz val="11"/>
      <color theme="0"/>
      <name val="Arial"/>
      <family val="2"/>
    </font>
    <font>
      <b/>
      <sz val="14"/>
      <color theme="0"/>
      <name val="Arial"/>
      <family val="2"/>
    </font>
    <font>
      <sz val="14"/>
      <color theme="0"/>
      <name val="Arial"/>
      <family val="2"/>
    </font>
    <font>
      <sz val="14"/>
      <color theme="1"/>
      <name val="Arial"/>
      <family val="2"/>
    </font>
    <font>
      <b/>
      <sz val="14"/>
      <color rgb="FFFFCF44"/>
      <name val="Arial"/>
      <family val="2"/>
    </font>
    <font>
      <b/>
      <sz val="14"/>
      <color rgb="FF5B1300"/>
      <name val="Arial"/>
      <family val="2"/>
    </font>
    <font>
      <b/>
      <sz val="16"/>
      <color rgb="FFFFCF44"/>
      <name val="Arial"/>
      <family val="2"/>
    </font>
    <font>
      <b/>
      <sz val="11"/>
      <color rgb="FF5B1300"/>
      <name val="Arial"/>
      <family val="2"/>
    </font>
    <font>
      <sz val="11"/>
      <color theme="1"/>
      <name val="Calibri"/>
      <family val="2"/>
      <scheme val="minor"/>
    </font>
    <font>
      <sz val="10"/>
      <color theme="1"/>
      <name val="Arial"/>
      <family val="2"/>
    </font>
    <font>
      <u/>
      <sz val="11"/>
      <color theme="10"/>
      <name val="Calibri"/>
      <family val="2"/>
      <scheme val="minor"/>
    </font>
    <font>
      <sz val="11"/>
      <color theme="7" tint="-0.499984740745262"/>
      <name val="Arial"/>
      <family val="2"/>
    </font>
    <font>
      <b/>
      <sz val="16"/>
      <color rgb="FF88431E"/>
      <name val="Arial"/>
      <family val="2"/>
    </font>
    <font>
      <sz val="11"/>
      <color theme="1"/>
      <name val="Arial Narrow"/>
      <family val="2"/>
    </font>
    <font>
      <sz val="11"/>
      <color rgb="FF88431E"/>
      <name val="Arial Narrow"/>
      <family val="2"/>
    </font>
    <font>
      <sz val="10"/>
      <color rgb="FF88431E"/>
      <name val="Arial Narrow"/>
      <family val="2"/>
    </font>
    <font>
      <b/>
      <sz val="10"/>
      <color rgb="FF88431E"/>
      <name val="Arial Narrow"/>
      <family val="2"/>
    </font>
    <font>
      <sz val="10"/>
      <color theme="1"/>
      <name val="Arial Narrow"/>
      <family val="2"/>
    </font>
    <font>
      <b/>
      <i/>
      <sz val="10"/>
      <color theme="1"/>
      <name val="Arial Narrow"/>
      <family val="2"/>
    </font>
    <font>
      <b/>
      <sz val="12"/>
      <color theme="0"/>
      <name val="Arial Narrow"/>
      <family val="2"/>
    </font>
    <font>
      <b/>
      <sz val="8"/>
      <color theme="0"/>
      <name val="Arial Narrow"/>
      <family val="2"/>
    </font>
    <font>
      <sz val="12"/>
      <color rgb="FF88431E"/>
      <name val="Arial Narrow"/>
      <family val="2"/>
    </font>
    <font>
      <b/>
      <sz val="10"/>
      <color theme="0"/>
      <name val="Arial Narrow"/>
      <family val="2"/>
    </font>
    <font>
      <b/>
      <sz val="11"/>
      <color theme="0"/>
      <name val="Arial Narrow"/>
      <family val="2"/>
    </font>
    <font>
      <b/>
      <sz val="9"/>
      <color theme="0"/>
      <name val="Arial Narrow"/>
      <family val="2"/>
    </font>
    <font>
      <b/>
      <sz val="11"/>
      <color rgb="FF245474"/>
      <name val="Arial Narrow"/>
      <family val="2"/>
    </font>
    <font>
      <sz val="11"/>
      <color rgb="FF245474"/>
      <name val="Arial Narrow"/>
      <family val="2"/>
    </font>
    <font>
      <sz val="10"/>
      <color rgb="FF245474"/>
      <name val="Arial Narrow"/>
      <family val="2"/>
    </font>
    <font>
      <b/>
      <i/>
      <sz val="10"/>
      <color rgb="FF245474"/>
      <name val="Arial Narrow"/>
      <family val="2"/>
    </font>
    <font>
      <i/>
      <sz val="8"/>
      <color rgb="FF245474"/>
      <name val="Arial Narrow"/>
      <family val="2"/>
    </font>
    <font>
      <b/>
      <sz val="10"/>
      <color rgb="FF245474"/>
      <name val="Arial Narrow"/>
      <family val="2"/>
    </font>
    <font>
      <b/>
      <vertAlign val="superscript"/>
      <sz val="10"/>
      <color rgb="FF245474"/>
      <name val="Arial Narrow"/>
      <family val="2"/>
    </font>
    <font>
      <u/>
      <sz val="11"/>
      <color rgb="FF245474"/>
      <name val="Arial Narrow"/>
      <family val="2"/>
    </font>
    <font>
      <sz val="9"/>
      <color rgb="FF245474"/>
      <name val="Arial Narrow"/>
      <family val="2"/>
    </font>
    <font>
      <i/>
      <sz val="9"/>
      <color rgb="FF245474"/>
      <name val="Arial Narrow"/>
      <family val="2"/>
    </font>
    <font>
      <b/>
      <i/>
      <sz val="10"/>
      <color rgb="FF88431E"/>
      <name val="Arial Narrow"/>
      <family val="2"/>
    </font>
    <font>
      <b/>
      <sz val="11"/>
      <color rgb="FF88431E"/>
      <name val="Arial Narrow"/>
      <family val="2"/>
    </font>
    <font>
      <b/>
      <sz val="16"/>
      <color rgb="FF245474"/>
      <name val="Arial"/>
      <family val="2"/>
    </font>
    <font>
      <b/>
      <u/>
      <sz val="16"/>
      <color rgb="FF245474"/>
      <name val="Arial"/>
      <family val="2"/>
    </font>
    <font>
      <b/>
      <sz val="11"/>
      <color rgb="FF245474"/>
      <name val="Arial"/>
      <family val="2"/>
    </font>
    <font>
      <sz val="11"/>
      <color rgb="FF245474"/>
      <name val="Arial"/>
      <family val="2"/>
    </font>
    <font>
      <u/>
      <sz val="11"/>
      <color rgb="FF245474"/>
      <name val="Arial"/>
      <family val="2"/>
    </font>
    <font>
      <b/>
      <sz val="14"/>
      <color rgb="FF245474"/>
      <name val="Arial"/>
      <family val="2"/>
    </font>
    <font>
      <b/>
      <sz val="9"/>
      <color rgb="FF245474"/>
      <name val="Arial"/>
      <family val="2"/>
    </font>
    <font>
      <b/>
      <sz val="16"/>
      <color theme="0"/>
      <name val="Arial"/>
      <family val="2"/>
    </font>
    <font>
      <b/>
      <i/>
      <sz val="14"/>
      <color rgb="FF245474"/>
      <name val="Arial"/>
      <family val="2"/>
    </font>
    <font>
      <sz val="12"/>
      <color theme="1"/>
      <name val="Arial"/>
      <family val="2"/>
    </font>
  </fonts>
  <fills count="10">
    <fill>
      <patternFill patternType="none"/>
    </fill>
    <fill>
      <patternFill patternType="gray125"/>
    </fill>
    <fill>
      <patternFill patternType="solid">
        <fgColor rgb="FF5B1300"/>
        <bgColor indexed="64"/>
      </patternFill>
    </fill>
    <fill>
      <patternFill patternType="solid">
        <fgColor rgb="FFA6BECD"/>
        <bgColor indexed="64"/>
      </patternFill>
    </fill>
    <fill>
      <patternFill patternType="solid">
        <fgColor rgb="FFFFCF44"/>
        <bgColor indexed="64"/>
      </patternFill>
    </fill>
    <fill>
      <patternFill patternType="solid">
        <fgColor rgb="FFF0E1BE"/>
        <bgColor indexed="64"/>
      </patternFill>
    </fill>
    <fill>
      <patternFill patternType="solid">
        <fgColor theme="0"/>
        <bgColor indexed="64"/>
      </patternFill>
    </fill>
    <fill>
      <patternFill patternType="solid">
        <fgColor rgb="FF6FA1C9"/>
        <bgColor indexed="64"/>
      </patternFill>
    </fill>
    <fill>
      <patternFill patternType="solid">
        <fgColor rgb="FFF9C400"/>
        <bgColor indexed="64"/>
      </patternFill>
    </fill>
    <fill>
      <patternFill patternType="solid">
        <fgColor rgb="FF245474"/>
        <bgColor indexed="64"/>
      </patternFill>
    </fill>
  </fills>
  <borders count="24">
    <border>
      <left/>
      <right/>
      <top/>
      <bottom/>
      <diagonal/>
    </border>
    <border>
      <left/>
      <right/>
      <top/>
      <bottom style="medium">
        <color rgb="FF5B1300"/>
      </bottom>
      <diagonal/>
    </border>
    <border>
      <left/>
      <right/>
      <top style="medium">
        <color rgb="FF5B1300"/>
      </top>
      <bottom/>
      <diagonal/>
    </border>
    <border>
      <left style="thick">
        <color rgb="FFA6BECD"/>
      </left>
      <right style="thick">
        <color rgb="FFA6BECD"/>
      </right>
      <top style="thick">
        <color rgb="FFA6BECD"/>
      </top>
      <bottom style="thick">
        <color rgb="FFA6BECD"/>
      </bottom>
      <diagonal/>
    </border>
    <border>
      <left/>
      <right style="thick">
        <color rgb="FFA6BECD"/>
      </right>
      <top/>
      <bottom style="medium">
        <color rgb="FF5B1300"/>
      </bottom>
      <diagonal/>
    </border>
    <border>
      <left style="thick">
        <color rgb="FFA6BECD"/>
      </left>
      <right style="thick">
        <color rgb="FFA6BECD"/>
      </right>
      <top style="thick">
        <color rgb="FFA6BECD"/>
      </top>
      <bottom style="medium">
        <color rgb="FF5B1300"/>
      </bottom>
      <diagonal/>
    </border>
    <border>
      <left/>
      <right/>
      <top/>
      <bottom style="medium">
        <color indexed="64"/>
      </bottom>
      <diagonal/>
    </border>
    <border>
      <left style="thick">
        <color rgb="FFA6BECD"/>
      </left>
      <right style="thick">
        <color rgb="FFA6BECD"/>
      </right>
      <top style="thick">
        <color rgb="FFA6BECD"/>
      </top>
      <bottom style="medium">
        <color indexed="64"/>
      </bottom>
      <diagonal/>
    </border>
    <border>
      <left style="thick">
        <color rgb="FFA6BECD"/>
      </left>
      <right style="thick">
        <color rgb="FFA6BECD"/>
      </right>
      <top style="thick">
        <color rgb="FFA6BECD"/>
      </top>
      <bottom style="medium">
        <color rgb="FF160700"/>
      </bottom>
      <diagonal/>
    </border>
    <border>
      <left/>
      <right/>
      <top/>
      <bottom style="medium">
        <color rgb="FF160700"/>
      </bottom>
      <diagonal/>
    </border>
    <border>
      <left/>
      <right/>
      <top style="thick">
        <color rgb="FFA6BECD"/>
      </top>
      <bottom style="medium">
        <color rgb="FF5B1300"/>
      </bottom>
      <diagonal/>
    </border>
    <border>
      <left/>
      <right style="thick">
        <color rgb="FFA6BECD"/>
      </right>
      <top/>
      <bottom style="medium">
        <color rgb="FF240700"/>
      </bottom>
      <diagonal/>
    </border>
    <border>
      <left/>
      <right/>
      <top/>
      <bottom style="medium">
        <color rgb="FF240700"/>
      </bottom>
      <diagonal/>
    </border>
    <border>
      <left style="thick">
        <color rgb="FFA6BECD"/>
      </left>
      <right style="thick">
        <color rgb="FFA6BECD"/>
      </right>
      <top style="thick">
        <color rgb="FFA6BECD"/>
      </top>
      <bottom/>
      <diagonal/>
    </border>
    <border>
      <left style="thick">
        <color rgb="FFA6BECD"/>
      </left>
      <right style="thick">
        <color rgb="FFA6BECD"/>
      </right>
      <top style="thick">
        <color rgb="FFA6BECD"/>
      </top>
      <bottom style="medium">
        <color rgb="FFA6BECD"/>
      </bottom>
      <diagonal/>
    </border>
    <border>
      <left/>
      <right/>
      <top/>
      <bottom style="medium">
        <color rgb="FFA6BECD"/>
      </bottom>
      <diagonal/>
    </border>
    <border>
      <left style="medium">
        <color rgb="FF245474"/>
      </left>
      <right/>
      <top style="medium">
        <color rgb="FF245474"/>
      </top>
      <bottom/>
      <diagonal/>
    </border>
    <border>
      <left/>
      <right/>
      <top style="medium">
        <color rgb="FF245474"/>
      </top>
      <bottom/>
      <diagonal/>
    </border>
    <border>
      <left/>
      <right style="medium">
        <color rgb="FF245474"/>
      </right>
      <top style="medium">
        <color rgb="FF245474"/>
      </top>
      <bottom/>
      <diagonal/>
    </border>
    <border>
      <left style="medium">
        <color rgb="FF245474"/>
      </left>
      <right/>
      <top/>
      <bottom/>
      <diagonal/>
    </border>
    <border>
      <left/>
      <right style="medium">
        <color rgb="FF245474"/>
      </right>
      <top/>
      <bottom/>
      <diagonal/>
    </border>
    <border>
      <left style="medium">
        <color rgb="FF245474"/>
      </left>
      <right/>
      <top/>
      <bottom style="medium">
        <color rgb="FF245474"/>
      </bottom>
      <diagonal/>
    </border>
    <border>
      <left/>
      <right/>
      <top/>
      <bottom style="medium">
        <color rgb="FF245474"/>
      </bottom>
      <diagonal/>
    </border>
    <border>
      <left/>
      <right style="medium">
        <color rgb="FF245474"/>
      </right>
      <top/>
      <bottom style="medium">
        <color rgb="FF245474"/>
      </bottom>
      <diagonal/>
    </border>
  </borders>
  <cellStyleXfs count="3">
    <xf numFmtId="0" fontId="0" fillId="0" borderId="0"/>
    <xf numFmtId="44" fontId="13" fillId="0" borderId="0" applyFont="0" applyFill="0" applyBorder="0" applyAlignment="0" applyProtection="0"/>
    <xf numFmtId="0" fontId="15" fillId="0" borderId="0" applyNumberFormat="0" applyFill="0" applyBorder="0" applyAlignment="0" applyProtection="0"/>
  </cellStyleXfs>
  <cellXfs count="332">
    <xf numFmtId="0" fontId="0" fillId="0" borderId="0" xfId="0"/>
    <xf numFmtId="1" fontId="2" fillId="0" borderId="0" xfId="0" applyNumberFormat="1" applyFont="1"/>
    <xf numFmtId="1" fontId="1" fillId="0" borderId="0" xfId="0" applyNumberFormat="1" applyFont="1" applyAlignment="1">
      <alignment horizontal="center"/>
    </xf>
    <xf numFmtId="1" fontId="2" fillId="0" borderId="0" xfId="0" applyNumberFormat="1" applyFont="1" applyAlignment="1">
      <alignment horizontal="left" vertical="center"/>
    </xf>
    <xf numFmtId="5" fontId="2" fillId="0" borderId="0" xfId="0" applyNumberFormat="1" applyFont="1" applyAlignment="1">
      <alignment horizontal="center"/>
    </xf>
    <xf numFmtId="1" fontId="7" fillId="0" borderId="0" xfId="0" applyNumberFormat="1" applyFont="1" applyAlignment="1">
      <alignment horizontal="left"/>
    </xf>
    <xf numFmtId="1" fontId="8" fillId="0" borderId="0" xfId="0" applyNumberFormat="1" applyFont="1"/>
    <xf numFmtId="1" fontId="2" fillId="0" borderId="0" xfId="0" applyNumberFormat="1" applyFont="1" applyAlignment="1">
      <alignment horizontal="center"/>
    </xf>
    <xf numFmtId="0" fontId="2" fillId="0" borderId="0" xfId="0" applyFont="1"/>
    <xf numFmtId="0" fontId="14" fillId="0" borderId="0" xfId="0" applyFont="1"/>
    <xf numFmtId="0" fontId="18" fillId="0" borderId="0" xfId="0" applyFont="1"/>
    <xf numFmtId="0" fontId="19" fillId="0" borderId="0" xfId="0" applyFont="1"/>
    <xf numFmtId="0" fontId="20" fillId="0" borderId="0" xfId="0" applyFont="1" applyAlignment="1">
      <alignment horizontal="right" vertical="center"/>
    </xf>
    <xf numFmtId="0" fontId="20" fillId="0" borderId="0" xfId="0" applyFont="1"/>
    <xf numFmtId="165" fontId="21" fillId="0" borderId="0" xfId="1" applyNumberFormat="1" applyFont="1" applyFill="1" applyAlignment="1">
      <alignment horizontal="right" vertical="center"/>
    </xf>
    <xf numFmtId="165" fontId="21" fillId="0" borderId="0" xfId="1" applyNumberFormat="1" applyFont="1" applyFill="1"/>
    <xf numFmtId="0" fontId="22" fillId="0" borderId="0" xfId="0" applyFont="1"/>
    <xf numFmtId="0" fontId="20" fillId="0" borderId="0" xfId="0" applyFont="1" applyAlignment="1">
      <alignment vertical="center"/>
    </xf>
    <xf numFmtId="165" fontId="20" fillId="0" borderId="0" xfId="1" applyNumberFormat="1" applyFont="1" applyFill="1" applyAlignment="1">
      <alignment vertical="center"/>
    </xf>
    <xf numFmtId="0" fontId="23" fillId="0" borderId="0" xfId="0" applyFont="1" applyAlignment="1">
      <alignment vertical="center"/>
    </xf>
    <xf numFmtId="44" fontId="22" fillId="0" borderId="0" xfId="1" applyFont="1" applyAlignment="1">
      <alignment vertical="center"/>
    </xf>
    <xf numFmtId="44" fontId="22" fillId="0" borderId="0" xfId="1" applyFont="1"/>
    <xf numFmtId="0" fontId="26" fillId="6" borderId="0" xfId="0" applyFont="1" applyFill="1"/>
    <xf numFmtId="44" fontId="26" fillId="6" borderId="0" xfId="1" applyFont="1" applyFill="1" applyAlignment="1">
      <alignment vertical="center"/>
    </xf>
    <xf numFmtId="44" fontId="26" fillId="6" borderId="0" xfId="1" applyFont="1" applyFill="1"/>
    <xf numFmtId="166" fontId="22" fillId="0" borderId="0" xfId="1" applyNumberFormat="1" applyFont="1" applyAlignment="1">
      <alignment horizontal="right" vertical="center"/>
    </xf>
    <xf numFmtId="166" fontId="22" fillId="0" borderId="0" xfId="1" applyNumberFormat="1" applyFont="1"/>
    <xf numFmtId="0" fontId="21" fillId="0" borderId="0" xfId="0" applyFont="1"/>
    <xf numFmtId="166" fontId="21" fillId="0" borderId="0" xfId="1" applyNumberFormat="1" applyFont="1" applyFill="1" applyAlignment="1">
      <alignment horizontal="right" vertical="center"/>
    </xf>
    <xf numFmtId="166" fontId="21" fillId="0" borderId="0" xfId="1" applyNumberFormat="1" applyFont="1" applyFill="1"/>
    <xf numFmtId="44" fontId="17" fillId="0" borderId="0" xfId="1" applyFont="1" applyAlignment="1">
      <alignment horizontal="center"/>
    </xf>
    <xf numFmtId="0" fontId="2" fillId="0" borderId="0" xfId="0" applyFont="1" applyAlignment="1">
      <alignment horizontal="right"/>
    </xf>
    <xf numFmtId="44" fontId="2" fillId="0" borderId="0" xfId="1" applyFont="1"/>
    <xf numFmtId="164" fontId="2" fillId="0" borderId="0" xfId="1" applyNumberFormat="1" applyFont="1" applyFill="1" applyBorder="1"/>
    <xf numFmtId="164" fontId="12" fillId="5" borderId="0" xfId="1" applyNumberFormat="1" applyFont="1" applyFill="1" applyBorder="1" applyAlignment="1">
      <alignment horizontal="center"/>
    </xf>
    <xf numFmtId="164" fontId="1" fillId="0" borderId="0" xfId="1" applyNumberFormat="1" applyFont="1" applyBorder="1" applyAlignment="1">
      <alignment horizontal="center"/>
    </xf>
    <xf numFmtId="164" fontId="2" fillId="0" borderId="0" xfId="1" applyNumberFormat="1" applyFont="1" applyBorder="1" applyAlignment="1">
      <alignment horizontal="center"/>
    </xf>
    <xf numFmtId="164" fontId="1" fillId="0" borderId="0" xfId="1" applyNumberFormat="1" applyFont="1" applyFill="1" applyBorder="1" applyAlignment="1">
      <alignment horizontal="center"/>
    </xf>
    <xf numFmtId="164" fontId="2" fillId="0" borderId="0" xfId="1" applyNumberFormat="1" applyFont="1" applyBorder="1"/>
    <xf numFmtId="0" fontId="17" fillId="0" borderId="0" xfId="0" applyFont="1" applyAlignment="1">
      <alignment horizontal="center"/>
    </xf>
    <xf numFmtId="0" fontId="16" fillId="0" borderId="0" xfId="0" applyFont="1" applyAlignment="1">
      <alignment wrapText="1"/>
    </xf>
    <xf numFmtId="0" fontId="30" fillId="0" borderId="0" xfId="0" applyFont="1" applyAlignment="1">
      <alignment horizontal="right"/>
    </xf>
    <xf numFmtId="0" fontId="30" fillId="0" borderId="0" xfId="0" applyFont="1" applyAlignment="1">
      <alignment horizontal="right" vertical="center"/>
    </xf>
    <xf numFmtId="14" fontId="30" fillId="0" borderId="0" xfId="0" applyNumberFormat="1" applyFont="1" applyAlignment="1">
      <alignment horizontal="right"/>
    </xf>
    <xf numFmtId="0" fontId="30" fillId="0" borderId="0" xfId="0" applyFont="1" applyAlignment="1">
      <alignment horizontal="right" vertical="top"/>
    </xf>
    <xf numFmtId="0" fontId="31" fillId="0" borderId="0" xfId="0" applyFont="1"/>
    <xf numFmtId="14" fontId="30" fillId="0" borderId="0" xfId="0" applyNumberFormat="1" applyFont="1" applyAlignment="1">
      <alignment horizontal="right" vertical="top"/>
    </xf>
    <xf numFmtId="0" fontId="32" fillId="0" borderId="0" xfId="0" applyFont="1"/>
    <xf numFmtId="0" fontId="33" fillId="0" borderId="0" xfId="0" applyFont="1" applyAlignment="1">
      <alignment horizontal="center" vertical="center"/>
    </xf>
    <xf numFmtId="0" fontId="34" fillId="0" borderId="0" xfId="0" applyFont="1" applyAlignment="1">
      <alignment horizontal="center" vertical="center"/>
    </xf>
    <xf numFmtId="0" fontId="35" fillId="8" borderId="0" xfId="0" applyFont="1" applyFill="1"/>
    <xf numFmtId="165" fontId="30" fillId="0" borderId="0" xfId="1" applyNumberFormat="1" applyFont="1" applyFill="1" applyAlignment="1">
      <alignment horizontal="right" vertical="center"/>
    </xf>
    <xf numFmtId="165" fontId="30" fillId="0" borderId="0" xfId="1" applyNumberFormat="1" applyFont="1" applyFill="1"/>
    <xf numFmtId="0" fontId="35" fillId="8" borderId="0" xfId="0" applyFont="1" applyFill="1" applyAlignment="1">
      <alignment vertical="center"/>
    </xf>
    <xf numFmtId="165" fontId="30" fillId="0" borderId="0" xfId="1" applyNumberFormat="1" applyFont="1" applyFill="1" applyAlignment="1">
      <alignment vertical="center"/>
    </xf>
    <xf numFmtId="0" fontId="37" fillId="0" borderId="0" xfId="2" applyFont="1" applyFill="1" applyAlignment="1">
      <alignment horizontal="left" vertical="center"/>
    </xf>
    <xf numFmtId="0" fontId="30" fillId="0" borderId="0" xfId="2" applyFont="1" applyFill="1" applyAlignment="1">
      <alignment horizontal="center" vertical="center"/>
    </xf>
    <xf numFmtId="0" fontId="30" fillId="0" borderId="0" xfId="0" applyFont="1"/>
    <xf numFmtId="165" fontId="30" fillId="0" borderId="0" xfId="0" applyNumberFormat="1" applyFont="1"/>
    <xf numFmtId="0" fontId="38" fillId="0" borderId="0" xfId="0" applyFont="1" applyAlignment="1">
      <alignment horizontal="right"/>
    </xf>
    <xf numFmtId="8" fontId="38" fillId="0" borderId="0" xfId="0" applyNumberFormat="1" applyFont="1" applyAlignment="1">
      <alignment horizontal="right" vertical="center" wrapText="1"/>
    </xf>
    <xf numFmtId="165" fontId="38" fillId="0" borderId="0" xfId="1" applyNumberFormat="1" applyFont="1" applyFill="1" applyBorder="1" applyAlignment="1">
      <alignment horizontal="right" vertical="center"/>
    </xf>
    <xf numFmtId="165" fontId="38" fillId="0" borderId="0" xfId="1" applyNumberFormat="1" applyFont="1" applyFill="1" applyBorder="1"/>
    <xf numFmtId="0" fontId="30" fillId="0" borderId="0" xfId="0" applyFont="1" applyAlignment="1">
      <alignment horizontal="center"/>
    </xf>
    <xf numFmtId="8" fontId="30" fillId="0" borderId="0" xfId="0" applyNumberFormat="1" applyFont="1" applyAlignment="1">
      <alignment horizontal="right" vertical="center" wrapText="1"/>
    </xf>
    <xf numFmtId="165" fontId="30" fillId="0" borderId="0" xfId="1" applyNumberFormat="1" applyFont="1" applyFill="1" applyBorder="1" applyAlignment="1">
      <alignment horizontal="right" vertical="center"/>
    </xf>
    <xf numFmtId="165" fontId="30" fillId="0" borderId="0" xfId="1" applyNumberFormat="1" applyFont="1" applyFill="1" applyBorder="1"/>
    <xf numFmtId="0" fontId="30" fillId="0" borderId="0" xfId="0" applyFont="1" applyAlignment="1">
      <alignment horizontal="center" vertical="center" wrapText="1"/>
    </xf>
    <xf numFmtId="0" fontId="30" fillId="0" borderId="0" xfId="0" applyFont="1" applyAlignment="1">
      <alignment horizontal="center" vertical="center"/>
    </xf>
    <xf numFmtId="0" fontId="33" fillId="8" borderId="0" xfId="0" applyFont="1" applyFill="1" applyAlignment="1">
      <alignment vertical="center"/>
    </xf>
    <xf numFmtId="0" fontId="32" fillId="6" borderId="0" xfId="0" applyFont="1" applyFill="1"/>
    <xf numFmtId="166" fontId="32" fillId="0" borderId="0" xfId="1" applyNumberFormat="1" applyFont="1" applyFill="1" applyAlignment="1">
      <alignment vertical="center"/>
    </xf>
    <xf numFmtId="166" fontId="32" fillId="0" borderId="0" xfId="1" applyNumberFormat="1" applyFont="1" applyFill="1"/>
    <xf numFmtId="0" fontId="39" fillId="6" borderId="0" xfId="0" applyFont="1" applyFill="1" applyAlignment="1">
      <alignment horizontal="right" vertical="center"/>
    </xf>
    <xf numFmtId="166" fontId="32" fillId="6" borderId="0" xfId="1" applyNumberFormat="1" applyFont="1" applyFill="1" applyAlignment="1">
      <alignment vertical="center"/>
    </xf>
    <xf numFmtId="166" fontId="32" fillId="6" borderId="0" xfId="1" applyNumberFormat="1" applyFont="1" applyFill="1"/>
    <xf numFmtId="0" fontId="33" fillId="6" borderId="0" xfId="0" applyFont="1" applyFill="1" applyAlignment="1">
      <alignment vertical="center"/>
    </xf>
    <xf numFmtId="166" fontId="32" fillId="6" borderId="0" xfId="1" applyNumberFormat="1" applyFont="1" applyFill="1" applyAlignment="1">
      <alignment horizontal="right" vertical="center"/>
    </xf>
    <xf numFmtId="166" fontId="35" fillId="6" borderId="0" xfId="0" applyNumberFormat="1" applyFont="1" applyFill="1"/>
    <xf numFmtId="166" fontId="30" fillId="0" borderId="0" xfId="1" applyNumberFormat="1" applyFont="1" applyFill="1" applyAlignment="1">
      <alignment horizontal="right" vertical="center"/>
    </xf>
    <xf numFmtId="166" fontId="30" fillId="0" borderId="0" xfId="0" applyNumberFormat="1" applyFont="1"/>
    <xf numFmtId="0" fontId="33" fillId="0" borderId="0" xfId="0" applyFont="1" applyAlignment="1">
      <alignment vertical="center"/>
    </xf>
    <xf numFmtId="14" fontId="30" fillId="0" borderId="0" xfId="1" applyNumberFormat="1" applyFont="1" applyAlignment="1">
      <alignment horizontal="right"/>
    </xf>
    <xf numFmtId="44" fontId="30" fillId="0" borderId="0" xfId="1" applyFont="1" applyFill="1" applyBorder="1" applyAlignment="1">
      <alignment horizontal="right" vertical="top"/>
    </xf>
    <xf numFmtId="44" fontId="19" fillId="0" borderId="0" xfId="1" applyFont="1" applyFill="1"/>
    <xf numFmtId="7" fontId="30" fillId="0" borderId="0" xfId="1" applyNumberFormat="1" applyFont="1" applyFill="1" applyAlignment="1">
      <alignment horizontal="right" vertical="center"/>
    </xf>
    <xf numFmtId="7" fontId="21" fillId="0" borderId="0" xfId="1" applyNumberFormat="1" applyFont="1" applyFill="1" applyAlignment="1">
      <alignment horizontal="right" vertical="center"/>
    </xf>
    <xf numFmtId="7" fontId="31" fillId="0" borderId="0" xfId="1" applyNumberFormat="1" applyFont="1" applyFill="1"/>
    <xf numFmtId="7" fontId="38" fillId="0" borderId="0" xfId="1" applyNumberFormat="1" applyFont="1" applyFill="1" applyBorder="1" applyAlignment="1">
      <alignment horizontal="right" vertical="center"/>
    </xf>
    <xf numFmtId="7" fontId="30" fillId="0" borderId="0" xfId="1" applyNumberFormat="1" applyFont="1" applyFill="1" applyBorder="1" applyAlignment="1">
      <alignment horizontal="right" vertical="center"/>
    </xf>
    <xf numFmtId="7" fontId="30" fillId="0" borderId="0" xfId="1" applyNumberFormat="1" applyFont="1" applyFill="1" applyBorder="1"/>
    <xf numFmtId="7" fontId="30" fillId="0" borderId="0" xfId="1" applyNumberFormat="1" applyFont="1" applyFill="1" applyAlignment="1">
      <alignment vertical="center"/>
    </xf>
    <xf numFmtId="7" fontId="20" fillId="0" borderId="0" xfId="1" applyNumberFormat="1" applyFont="1" applyFill="1" applyAlignment="1">
      <alignment vertical="center"/>
    </xf>
    <xf numFmtId="7" fontId="22" fillId="0" borderId="0" xfId="1" applyNumberFormat="1" applyFont="1" applyAlignment="1">
      <alignment vertical="center"/>
    </xf>
    <xf numFmtId="7" fontId="26" fillId="6" borderId="0" xfId="1" applyNumberFormat="1" applyFont="1" applyFill="1" applyAlignment="1">
      <alignment vertical="center"/>
    </xf>
    <xf numFmtId="7" fontId="32" fillId="0" borderId="0" xfId="1" applyNumberFormat="1" applyFont="1" applyFill="1" applyAlignment="1">
      <alignment vertical="center"/>
    </xf>
    <xf numFmtId="7" fontId="32" fillId="6" borderId="0" xfId="1" applyNumberFormat="1" applyFont="1" applyFill="1" applyAlignment="1">
      <alignment vertical="center"/>
    </xf>
    <xf numFmtId="7" fontId="38" fillId="0" borderId="0" xfId="1" applyNumberFormat="1" applyFont="1" applyFill="1" applyBorder="1"/>
    <xf numFmtId="7" fontId="32" fillId="6" borderId="0" xfId="1" applyNumberFormat="1" applyFont="1" applyFill="1" applyAlignment="1">
      <alignment horizontal="right" vertical="center"/>
    </xf>
    <xf numFmtId="7" fontId="35" fillId="6" borderId="0" xfId="1" applyNumberFormat="1" applyFont="1" applyFill="1"/>
    <xf numFmtId="7" fontId="22" fillId="0" borderId="0" xfId="1" applyNumberFormat="1" applyFont="1" applyAlignment="1">
      <alignment horizontal="right" vertical="center"/>
    </xf>
    <xf numFmtId="7" fontId="30" fillId="0" borderId="0" xfId="1" applyNumberFormat="1" applyFont="1" applyFill="1"/>
    <xf numFmtId="165" fontId="38" fillId="0" borderId="0" xfId="1" applyNumberFormat="1" applyFont="1" applyFill="1" applyBorder="1" applyAlignment="1">
      <alignment horizontal="right" vertical="center" wrapText="1"/>
    </xf>
    <xf numFmtId="165" fontId="30" fillId="0" borderId="0" xfId="1" applyNumberFormat="1" applyFont="1" applyFill="1" applyBorder="1" applyAlignment="1">
      <alignment horizontal="right" vertical="center" wrapText="1"/>
    </xf>
    <xf numFmtId="0" fontId="40" fillId="0" borderId="0" xfId="0" applyFont="1" applyAlignment="1">
      <alignment horizontal="right" vertical="center"/>
    </xf>
    <xf numFmtId="166" fontId="41" fillId="0" borderId="0" xfId="0" applyNumberFormat="1" applyFont="1"/>
    <xf numFmtId="5" fontId="45" fillId="4" borderId="3" xfId="0" applyNumberFormat="1" applyFont="1" applyFill="1" applyBorder="1" applyAlignment="1" applyProtection="1">
      <alignment horizontal="center"/>
      <protection locked="0"/>
    </xf>
    <xf numFmtId="5" fontId="45" fillId="4" borderId="13" xfId="0" applyNumberFormat="1" applyFont="1" applyFill="1" applyBorder="1" applyAlignment="1" applyProtection="1">
      <alignment horizontal="center"/>
      <protection locked="0"/>
    </xf>
    <xf numFmtId="5" fontId="45" fillId="0" borderId="1" xfId="0" applyNumberFormat="1" applyFont="1" applyBorder="1" applyAlignment="1">
      <alignment horizontal="center"/>
    </xf>
    <xf numFmtId="3" fontId="45" fillId="0" borderId="6" xfId="0" applyNumberFormat="1" applyFont="1" applyBorder="1"/>
    <xf numFmtId="5" fontId="44" fillId="4" borderId="8" xfId="0" applyNumberFormat="1" applyFont="1" applyFill="1" applyBorder="1" applyAlignment="1" applyProtection="1">
      <alignment horizontal="center"/>
      <protection locked="0"/>
    </xf>
    <xf numFmtId="5" fontId="44" fillId="0" borderId="9" xfId="0" applyNumberFormat="1" applyFont="1" applyBorder="1" applyAlignment="1">
      <alignment horizontal="center"/>
    </xf>
    <xf numFmtId="5" fontId="44" fillId="0" borderId="6" xfId="0" applyNumberFormat="1" applyFont="1" applyBorder="1" applyAlignment="1">
      <alignment horizontal="center"/>
    </xf>
    <xf numFmtId="5" fontId="45" fillId="0" borderId="6" xfId="0" applyNumberFormat="1" applyFont="1" applyBorder="1" applyAlignment="1">
      <alignment horizontal="center"/>
    </xf>
    <xf numFmtId="3" fontId="45" fillId="0" borderId="1" xfId="0" applyNumberFormat="1" applyFont="1" applyBorder="1"/>
    <xf numFmtId="5" fontId="45" fillId="0" borderId="4" xfId="0" applyNumberFormat="1" applyFont="1" applyBorder="1" applyAlignment="1">
      <alignment horizontal="center"/>
    </xf>
    <xf numFmtId="5" fontId="45" fillId="4" borderId="5" xfId="0" applyNumberFormat="1" applyFont="1" applyFill="1" applyBorder="1" applyAlignment="1" applyProtection="1">
      <alignment horizontal="center"/>
      <protection locked="0"/>
    </xf>
    <xf numFmtId="5" fontId="45" fillId="4" borderId="7" xfId="0" applyNumberFormat="1" applyFont="1" applyFill="1" applyBorder="1" applyAlignment="1" applyProtection="1">
      <alignment horizontal="center"/>
      <protection locked="0"/>
    </xf>
    <xf numFmtId="5" fontId="44" fillId="3" borderId="2" xfId="0" applyNumberFormat="1" applyFont="1" applyFill="1" applyBorder="1" applyAlignment="1">
      <alignment horizontal="center"/>
    </xf>
    <xf numFmtId="1" fontId="2" fillId="0" borderId="16" xfId="0" applyNumberFormat="1" applyFont="1" applyBorder="1"/>
    <xf numFmtId="1" fontId="11" fillId="0" borderId="17" xfId="0" applyNumberFormat="1" applyFont="1" applyBorder="1" applyAlignment="1">
      <alignment horizontal="left"/>
    </xf>
    <xf numFmtId="1" fontId="2" fillId="0" borderId="18" xfId="0" applyNumberFormat="1" applyFont="1" applyBorder="1"/>
    <xf numFmtId="1" fontId="2" fillId="0" borderId="19" xfId="0" applyNumberFormat="1" applyFont="1" applyBorder="1"/>
    <xf numFmtId="1" fontId="2" fillId="0" borderId="20" xfId="0" applyNumberFormat="1" applyFont="1" applyBorder="1"/>
    <xf numFmtId="1" fontId="44" fillId="5" borderId="0" xfId="0" applyNumberFormat="1" applyFont="1" applyFill="1"/>
    <xf numFmtId="1" fontId="45" fillId="0" borderId="0" xfId="0" applyNumberFormat="1" applyFont="1"/>
    <xf numFmtId="5" fontId="44" fillId="5" borderId="0" xfId="0" applyNumberFormat="1" applyFont="1" applyFill="1" applyAlignment="1">
      <alignment horizontal="center"/>
    </xf>
    <xf numFmtId="5" fontId="44" fillId="0" borderId="0" xfId="0" applyNumberFormat="1" applyFont="1" applyAlignment="1">
      <alignment horizontal="center"/>
    </xf>
    <xf numFmtId="5" fontId="45" fillId="0" borderId="0" xfId="0" applyNumberFormat="1" applyFont="1" applyAlignment="1">
      <alignment horizontal="center"/>
    </xf>
    <xf numFmtId="1" fontId="46" fillId="0" borderId="0" xfId="0" applyNumberFormat="1" applyFont="1"/>
    <xf numFmtId="1" fontId="44" fillId="5" borderId="0" xfId="0" applyNumberFormat="1" applyFont="1" applyFill="1" applyAlignment="1">
      <alignment horizontal="right"/>
    </xf>
    <xf numFmtId="1" fontId="2" fillId="0" borderId="21" xfId="0" applyNumberFormat="1" applyFont="1" applyBorder="1"/>
    <xf numFmtId="5" fontId="45" fillId="0" borderId="22" xfId="0" applyNumberFormat="1" applyFont="1" applyBorder="1" applyAlignment="1">
      <alignment horizontal="center"/>
    </xf>
    <xf numFmtId="1" fontId="2" fillId="0" borderId="23" xfId="0" applyNumberFormat="1" applyFont="1" applyBorder="1"/>
    <xf numFmtId="1" fontId="2" fillId="0" borderId="17" xfId="0" applyNumberFormat="1" applyFont="1" applyBorder="1"/>
    <xf numFmtId="5" fontId="2" fillId="0" borderId="17" xfId="0" applyNumberFormat="1" applyFont="1" applyBorder="1" applyAlignment="1">
      <alignment horizontal="center"/>
    </xf>
    <xf numFmtId="1" fontId="47" fillId="0" borderId="0" xfId="0" applyNumberFormat="1" applyFont="1" applyAlignment="1">
      <alignment horizontal="center"/>
    </xf>
    <xf numFmtId="1" fontId="44" fillId="5" borderId="0" xfId="0" applyNumberFormat="1" applyFont="1" applyFill="1" applyAlignment="1">
      <alignment horizontal="center"/>
    </xf>
    <xf numFmtId="1" fontId="45" fillId="0" borderId="0" xfId="0" applyNumberFormat="1" applyFont="1" applyAlignment="1">
      <alignment horizontal="center"/>
    </xf>
    <xf numFmtId="3" fontId="45" fillId="0" borderId="0" xfId="0" applyNumberFormat="1" applyFont="1"/>
    <xf numFmtId="3" fontId="44" fillId="5" borderId="0" xfId="0" applyNumberFormat="1" applyFont="1" applyFill="1" applyAlignment="1">
      <alignment horizontal="right"/>
    </xf>
    <xf numFmtId="3" fontId="4" fillId="0" borderId="22" xfId="0" applyNumberFormat="1" applyFont="1" applyBorder="1" applyAlignment="1">
      <alignment horizontal="right"/>
    </xf>
    <xf numFmtId="3" fontId="2" fillId="0" borderId="22" xfId="0" applyNumberFormat="1" applyFont="1" applyBorder="1"/>
    <xf numFmtId="5" fontId="4" fillId="0" borderId="22" xfId="0" applyNumberFormat="1" applyFont="1" applyBorder="1" applyAlignment="1">
      <alignment horizontal="center"/>
    </xf>
    <xf numFmtId="5" fontId="1" fillId="0" borderId="22" xfId="0" applyNumberFormat="1" applyFont="1" applyBorder="1" applyAlignment="1">
      <alignment horizontal="center"/>
    </xf>
    <xf numFmtId="3" fontId="4" fillId="0" borderId="17" xfId="0" applyNumberFormat="1" applyFont="1" applyBorder="1" applyAlignment="1">
      <alignment horizontal="right"/>
    </xf>
    <xf numFmtId="3" fontId="2" fillId="0" borderId="17" xfId="0" applyNumberFormat="1" applyFont="1" applyBorder="1"/>
    <xf numFmtId="5" fontId="4" fillId="0" borderId="17" xfId="0" applyNumberFormat="1" applyFont="1" applyBorder="1" applyAlignment="1">
      <alignment horizontal="center"/>
    </xf>
    <xf numFmtId="5" fontId="1" fillId="0" borderId="17" xfId="0" applyNumberFormat="1" applyFont="1" applyBorder="1" applyAlignment="1">
      <alignment horizontal="center"/>
    </xf>
    <xf numFmtId="3" fontId="44" fillId="0" borderId="0" xfId="0" applyNumberFormat="1" applyFont="1" applyAlignment="1">
      <alignment horizontal="center"/>
    </xf>
    <xf numFmtId="3" fontId="45" fillId="0" borderId="0" xfId="0" applyNumberFormat="1" applyFont="1" applyAlignment="1">
      <alignment horizontal="left"/>
    </xf>
    <xf numFmtId="3" fontId="44" fillId="0" borderId="0" xfId="0" applyNumberFormat="1" applyFont="1" applyAlignment="1">
      <alignment horizontal="right"/>
    </xf>
    <xf numFmtId="3" fontId="44" fillId="0" borderId="22" xfId="0" applyNumberFormat="1" applyFont="1" applyBorder="1" applyAlignment="1">
      <alignment horizontal="right"/>
    </xf>
    <xf numFmtId="3" fontId="45" fillId="0" borderId="22" xfId="0" applyNumberFormat="1" applyFont="1" applyBorder="1"/>
    <xf numFmtId="5" fontId="44" fillId="0" borderId="22" xfId="0" applyNumberFormat="1" applyFont="1" applyBorder="1" applyAlignment="1">
      <alignment horizontal="center"/>
    </xf>
    <xf numFmtId="1" fontId="7" fillId="0" borderId="19" xfId="0" applyNumberFormat="1" applyFont="1" applyBorder="1" applyAlignment="1">
      <alignment horizontal="left"/>
    </xf>
    <xf numFmtId="1" fontId="7" fillId="0" borderId="20" xfId="0" applyNumberFormat="1" applyFont="1" applyBorder="1" applyAlignment="1">
      <alignment horizontal="left"/>
    </xf>
    <xf numFmtId="3" fontId="1" fillId="0" borderId="17" xfId="0" applyNumberFormat="1" applyFont="1" applyBorder="1" applyAlignment="1">
      <alignment horizontal="right"/>
    </xf>
    <xf numFmtId="3" fontId="44" fillId="5" borderId="0" xfId="0" applyNumberFormat="1" applyFont="1" applyFill="1"/>
    <xf numFmtId="3" fontId="44" fillId="0" borderId="0" xfId="0" applyNumberFormat="1" applyFont="1"/>
    <xf numFmtId="5" fontId="45" fillId="5" borderId="0" xfId="0" applyNumberFormat="1" applyFont="1" applyFill="1" applyAlignment="1">
      <alignment horizontal="center"/>
    </xf>
    <xf numFmtId="1" fontId="8" fillId="0" borderId="19" xfId="0" applyNumberFormat="1" applyFont="1" applyBorder="1"/>
    <xf numFmtId="1" fontId="8" fillId="0" borderId="20" xfId="0" applyNumberFormat="1" applyFont="1" applyBorder="1"/>
    <xf numFmtId="1" fontId="8" fillId="0" borderId="21" xfId="0" applyNumberFormat="1" applyFont="1" applyBorder="1"/>
    <xf numFmtId="1" fontId="8" fillId="0" borderId="23" xfId="0" applyNumberFormat="1" applyFont="1" applyBorder="1"/>
    <xf numFmtId="1" fontId="8" fillId="0" borderId="16" xfId="0" applyNumberFormat="1" applyFont="1" applyBorder="1"/>
    <xf numFmtId="1" fontId="8" fillId="0" borderId="18" xfId="0" applyNumberFormat="1" applyFont="1" applyBorder="1"/>
    <xf numFmtId="3" fontId="47" fillId="0" borderId="0" xfId="0" applyNumberFormat="1" applyFont="1" applyAlignment="1">
      <alignment horizontal="left"/>
    </xf>
    <xf numFmtId="3" fontId="44" fillId="5" borderId="0" xfId="0" applyNumberFormat="1" applyFont="1" applyFill="1" applyAlignment="1">
      <alignment horizontal="center"/>
    </xf>
    <xf numFmtId="3" fontId="3" fillId="0" borderId="17" xfId="0" applyNumberFormat="1" applyFont="1" applyBorder="1" applyAlignment="1">
      <alignment horizontal="right"/>
    </xf>
    <xf numFmtId="3" fontId="45" fillId="0" borderId="22" xfId="0" applyNumberFormat="1" applyFont="1" applyBorder="1" applyAlignment="1">
      <alignment horizontal="right"/>
    </xf>
    <xf numFmtId="1" fontId="2" fillId="0" borderId="19" xfId="0" applyNumberFormat="1" applyFont="1" applyBorder="1" applyAlignment="1">
      <alignment horizontal="left" vertical="center"/>
    </xf>
    <xf numFmtId="3" fontId="47" fillId="0" borderId="0" xfId="0" applyNumberFormat="1" applyFont="1" applyAlignment="1">
      <alignment horizontal="center" vertical="center"/>
    </xf>
    <xf numFmtId="1" fontId="2" fillId="0" borderId="20" xfId="0" applyNumberFormat="1" applyFont="1" applyBorder="1" applyAlignment="1">
      <alignment horizontal="left" vertical="center"/>
    </xf>
    <xf numFmtId="1" fontId="45" fillId="0" borderId="0" xfId="0" applyNumberFormat="1" applyFont="1" applyAlignment="1">
      <alignment horizontal="left" vertical="center"/>
    </xf>
    <xf numFmtId="3" fontId="45" fillId="0" borderId="0" xfId="0" applyNumberFormat="1" applyFont="1" applyAlignment="1">
      <alignment horizontal="left" vertical="center"/>
    </xf>
    <xf numFmtId="5" fontId="44" fillId="5" borderId="0" xfId="0" applyNumberFormat="1" applyFont="1" applyFill="1" applyAlignment="1">
      <alignment horizontal="center" vertical="center"/>
    </xf>
    <xf numFmtId="5" fontId="44" fillId="0" borderId="0" xfId="0" applyNumberFormat="1" applyFont="1" applyAlignment="1">
      <alignment horizontal="center" vertical="center"/>
    </xf>
    <xf numFmtId="5" fontId="45" fillId="0" borderId="0" xfId="0" applyNumberFormat="1" applyFont="1" applyAlignment="1">
      <alignment horizontal="center" vertical="center"/>
    </xf>
    <xf numFmtId="3" fontId="45" fillId="0" borderId="0" xfId="0" applyNumberFormat="1" applyFont="1" applyAlignment="1">
      <alignment horizontal="right"/>
    </xf>
    <xf numFmtId="3" fontId="44" fillId="3" borderId="0" xfId="0" applyNumberFormat="1" applyFont="1" applyFill="1" applyAlignment="1">
      <alignment horizontal="right"/>
    </xf>
    <xf numFmtId="5" fontId="44" fillId="3" borderId="0" xfId="0" applyNumberFormat="1" applyFont="1" applyFill="1" applyAlignment="1">
      <alignment horizontal="center"/>
    </xf>
    <xf numFmtId="164" fontId="2" fillId="0" borderId="20" xfId="0" applyNumberFormat="1" applyFont="1" applyBorder="1" applyAlignment="1">
      <alignment horizontal="center"/>
    </xf>
    <xf numFmtId="1" fontId="2" fillId="0" borderId="19" xfId="0" applyNumberFormat="1" applyFont="1" applyBorder="1" applyAlignment="1">
      <alignment horizontal="right"/>
    </xf>
    <xf numFmtId="3" fontId="48" fillId="0" borderId="0" xfId="0" applyNumberFormat="1" applyFont="1" applyAlignment="1">
      <alignment horizontal="right"/>
    </xf>
    <xf numFmtId="3" fontId="44" fillId="4" borderId="17" xfId="0" applyNumberFormat="1" applyFont="1" applyFill="1" applyBorder="1" applyAlignment="1">
      <alignment horizontal="right"/>
    </xf>
    <xf numFmtId="3" fontId="44" fillId="4" borderId="17" xfId="0" applyNumberFormat="1" applyFont="1" applyFill="1" applyBorder="1" applyAlignment="1">
      <alignment horizontal="center"/>
    </xf>
    <xf numFmtId="5" fontId="44" fillId="4" borderId="17" xfId="0" applyNumberFormat="1" applyFont="1" applyFill="1" applyBorder="1" applyAlignment="1">
      <alignment horizontal="center"/>
    </xf>
    <xf numFmtId="3" fontId="47" fillId="4" borderId="22" xfId="0" applyNumberFormat="1" applyFont="1" applyFill="1" applyBorder="1" applyAlignment="1">
      <alignment horizontal="center" vertical="center" wrapText="1"/>
    </xf>
    <xf numFmtId="1" fontId="5" fillId="9" borderId="0" xfId="0" applyNumberFormat="1" applyFont="1" applyFill="1"/>
    <xf numFmtId="1" fontId="45" fillId="0" borderId="15" xfId="0" applyNumberFormat="1" applyFont="1" applyBorder="1"/>
    <xf numFmtId="5" fontId="45" fillId="0" borderId="15" xfId="0" applyNumberFormat="1" applyFont="1" applyBorder="1" applyAlignment="1">
      <alignment horizontal="center"/>
    </xf>
    <xf numFmtId="1" fontId="2" fillId="0" borderId="22" xfId="0" applyNumberFormat="1" applyFont="1" applyBorder="1"/>
    <xf numFmtId="5" fontId="2" fillId="0" borderId="22" xfId="0" applyNumberFormat="1" applyFont="1" applyBorder="1" applyAlignment="1">
      <alignment horizontal="center"/>
    </xf>
    <xf numFmtId="3" fontId="45" fillId="0" borderId="15" xfId="0" applyNumberFormat="1" applyFont="1" applyBorder="1" applyAlignment="1">
      <alignment horizontal="center"/>
    </xf>
    <xf numFmtId="5" fontId="45" fillId="4" borderId="14" xfId="0" applyNumberFormat="1" applyFont="1" applyFill="1" applyBorder="1" applyAlignment="1" applyProtection="1">
      <alignment horizontal="center"/>
      <protection locked="0"/>
    </xf>
    <xf numFmtId="1" fontId="45" fillId="0" borderId="20" xfId="0" applyNumberFormat="1" applyFont="1" applyBorder="1"/>
    <xf numFmtId="1" fontId="45" fillId="0" borderId="16" xfId="0" applyNumberFormat="1" applyFont="1" applyBorder="1"/>
    <xf numFmtId="3" fontId="44" fillId="0" borderId="17" xfId="0" applyNumberFormat="1" applyFont="1" applyBorder="1" applyAlignment="1">
      <alignment horizontal="right"/>
    </xf>
    <xf numFmtId="3" fontId="45" fillId="0" borderId="17" xfId="0" applyNumberFormat="1" applyFont="1" applyBorder="1"/>
    <xf numFmtId="5" fontId="44" fillId="0" borderId="17" xfId="0" applyNumberFormat="1" applyFont="1" applyBorder="1" applyAlignment="1">
      <alignment horizontal="center"/>
    </xf>
    <xf numFmtId="1" fontId="45" fillId="0" borderId="18" xfId="0" applyNumberFormat="1" applyFont="1" applyBorder="1"/>
    <xf numFmtId="1" fontId="45" fillId="0" borderId="19" xfId="0" applyNumberFormat="1" applyFont="1" applyBorder="1"/>
    <xf numFmtId="1" fontId="45" fillId="0" borderId="21" xfId="0" applyNumberFormat="1" applyFont="1" applyBorder="1"/>
    <xf numFmtId="1" fontId="45" fillId="0" borderId="23" xfId="0" applyNumberFormat="1" applyFont="1" applyBorder="1"/>
    <xf numFmtId="3" fontId="45" fillId="4" borderId="17" xfId="0" applyNumberFormat="1" applyFont="1" applyFill="1" applyBorder="1"/>
    <xf numFmtId="3" fontId="44" fillId="4" borderId="22" xfId="0" applyNumberFormat="1" applyFont="1" applyFill="1" applyBorder="1" applyAlignment="1">
      <alignment horizontal="right"/>
    </xf>
    <xf numFmtId="3" fontId="45" fillId="4" borderId="22" xfId="0" applyNumberFormat="1" applyFont="1" applyFill="1" applyBorder="1"/>
    <xf numFmtId="5" fontId="44" fillId="4" borderId="22" xfId="0" applyNumberFormat="1" applyFont="1" applyFill="1" applyBorder="1" applyAlignment="1">
      <alignment horizontal="center"/>
    </xf>
    <xf numFmtId="3" fontId="1" fillId="0" borderId="0" xfId="0" applyNumberFormat="1" applyFont="1" applyAlignment="1">
      <alignment horizontal="center"/>
    </xf>
    <xf numFmtId="3" fontId="12" fillId="0" borderId="22" xfId="0" applyNumberFormat="1" applyFont="1" applyBorder="1" applyAlignment="1">
      <alignment horizontal="right"/>
    </xf>
    <xf numFmtId="3" fontId="4" fillId="0" borderId="22" xfId="0" applyNumberFormat="1" applyFont="1" applyBorder="1" applyAlignment="1">
      <alignment horizontal="center"/>
    </xf>
    <xf numFmtId="5" fontId="12" fillId="0" borderId="22" xfId="0" applyNumberFormat="1" applyFont="1" applyBorder="1" applyAlignment="1">
      <alignment horizontal="center"/>
    </xf>
    <xf numFmtId="3" fontId="10" fillId="0" borderId="17" xfId="0" applyNumberFormat="1" applyFont="1" applyBorder="1" applyAlignment="1">
      <alignment horizontal="center" vertical="center" wrapText="1"/>
    </xf>
    <xf numFmtId="3" fontId="12" fillId="5" borderId="0" xfId="0" applyNumberFormat="1" applyFont="1" applyFill="1" applyAlignment="1">
      <alignment horizontal="center"/>
    </xf>
    <xf numFmtId="3" fontId="3" fillId="0" borderId="22" xfId="0" applyNumberFormat="1" applyFont="1" applyBorder="1" applyAlignment="1">
      <alignment horizontal="right"/>
    </xf>
    <xf numFmtId="3" fontId="47" fillId="0" borderId="0" xfId="0" applyNumberFormat="1" applyFont="1" applyAlignment="1">
      <alignment horizontal="center"/>
    </xf>
    <xf numFmtId="3" fontId="2" fillId="0" borderId="22" xfId="0" applyNumberFormat="1" applyFont="1" applyBorder="1" applyAlignment="1">
      <alignment horizontal="right"/>
    </xf>
    <xf numFmtId="3" fontId="2" fillId="0" borderId="17" xfId="0" applyNumberFormat="1" applyFont="1" applyBorder="1" applyAlignment="1">
      <alignment horizontal="right"/>
    </xf>
    <xf numFmtId="164" fontId="5" fillId="9" borderId="0" xfId="1" applyNumberFormat="1" applyFont="1" applyFill="1" applyBorder="1"/>
    <xf numFmtId="164" fontId="47" fillId="0" borderId="0" xfId="1" applyNumberFormat="1" applyFont="1" applyFill="1" applyBorder="1" applyAlignment="1">
      <alignment horizontal="center"/>
    </xf>
    <xf numFmtId="164" fontId="44" fillId="5" borderId="0" xfId="1" applyNumberFormat="1" applyFont="1" applyFill="1" applyBorder="1" applyAlignment="1">
      <alignment horizontal="center"/>
    </xf>
    <xf numFmtId="164" fontId="44" fillId="0" borderId="0" xfId="1" applyNumberFormat="1" applyFont="1" applyBorder="1" applyAlignment="1">
      <alignment horizontal="center"/>
    </xf>
    <xf numFmtId="164" fontId="45" fillId="0" borderId="0" xfId="1" applyNumberFormat="1" applyFont="1" applyBorder="1" applyAlignment="1">
      <alignment horizontal="center"/>
    </xf>
    <xf numFmtId="164" fontId="45" fillId="4" borderId="3" xfId="1" applyNumberFormat="1" applyFont="1" applyFill="1" applyBorder="1" applyAlignment="1" applyProtection="1">
      <alignment horizontal="center"/>
      <protection locked="0"/>
    </xf>
    <xf numFmtId="164" fontId="45" fillId="0" borderId="0" xfId="1" applyNumberFormat="1" applyFont="1" applyFill="1" applyBorder="1" applyAlignment="1">
      <alignment horizontal="center"/>
    </xf>
    <xf numFmtId="164" fontId="45" fillId="4" borderId="13" xfId="1" applyNumberFormat="1" applyFont="1" applyFill="1" applyBorder="1" applyAlignment="1" applyProtection="1">
      <alignment horizontal="center"/>
      <protection locked="0"/>
    </xf>
    <xf numFmtId="164" fontId="45" fillId="0" borderId="1" xfId="1" applyNumberFormat="1" applyFont="1" applyFill="1" applyBorder="1" applyAlignment="1">
      <alignment horizontal="center"/>
    </xf>
    <xf numFmtId="164" fontId="45" fillId="0" borderId="1" xfId="1" applyNumberFormat="1" applyFont="1" applyBorder="1" applyAlignment="1">
      <alignment horizontal="center"/>
    </xf>
    <xf numFmtId="164" fontId="45" fillId="4" borderId="5" xfId="1" applyNumberFormat="1" applyFont="1" applyFill="1" applyBorder="1" applyAlignment="1" applyProtection="1">
      <alignment horizontal="center"/>
      <protection locked="0"/>
    </xf>
    <xf numFmtId="164" fontId="47" fillId="0" borderId="0" xfId="1" applyNumberFormat="1" applyFont="1" applyFill="1" applyBorder="1" applyAlignment="1" applyProtection="1">
      <alignment horizontal="center"/>
    </xf>
    <xf numFmtId="164" fontId="44" fillId="5" borderId="0" xfId="1" applyNumberFormat="1" applyFont="1" applyFill="1" applyBorder="1" applyAlignment="1" applyProtection="1">
      <alignment horizontal="center"/>
    </xf>
    <xf numFmtId="164" fontId="44" fillId="0" borderId="0" xfId="1" applyNumberFormat="1" applyFont="1" applyBorder="1" applyAlignment="1" applyProtection="1">
      <alignment horizontal="center"/>
    </xf>
    <xf numFmtId="164" fontId="45" fillId="0" borderId="0" xfId="1" applyNumberFormat="1" applyFont="1" applyBorder="1" applyAlignment="1" applyProtection="1">
      <alignment horizontal="center"/>
    </xf>
    <xf numFmtId="164" fontId="44" fillId="0" borderId="0" xfId="1" applyNumberFormat="1" applyFont="1" applyFill="1" applyBorder="1" applyAlignment="1" applyProtection="1">
      <alignment horizontal="center"/>
    </xf>
    <xf numFmtId="164" fontId="44" fillId="4" borderId="8" xfId="1" applyNumberFormat="1" applyFont="1" applyFill="1" applyBorder="1" applyAlignment="1" applyProtection="1">
      <alignment horizontal="center"/>
      <protection locked="0"/>
    </xf>
    <xf numFmtId="164" fontId="45" fillId="0" borderId="1" xfId="1" applyNumberFormat="1" applyFont="1" applyFill="1" applyBorder="1" applyAlignment="1" applyProtection="1">
      <alignment horizontal="center"/>
    </xf>
    <xf numFmtId="164" fontId="45" fillId="0" borderId="1" xfId="1" applyNumberFormat="1" applyFont="1" applyBorder="1" applyAlignment="1" applyProtection="1">
      <alignment horizontal="center"/>
    </xf>
    <xf numFmtId="164" fontId="44" fillId="0" borderId="9" xfId="1" applyNumberFormat="1" applyFont="1" applyFill="1" applyBorder="1" applyAlignment="1" applyProtection="1">
      <alignment horizontal="center"/>
    </xf>
    <xf numFmtId="164" fontId="44" fillId="0" borderId="6" xfId="1" applyNumberFormat="1" applyFont="1" applyFill="1" applyBorder="1" applyAlignment="1" applyProtection="1">
      <alignment horizontal="center"/>
    </xf>
    <xf numFmtId="164" fontId="45" fillId="0" borderId="6" xfId="1" applyNumberFormat="1" applyFont="1" applyBorder="1" applyAlignment="1" applyProtection="1">
      <alignment horizontal="center"/>
    </xf>
    <xf numFmtId="164" fontId="45" fillId="0" borderId="4" xfId="1" applyNumberFormat="1" applyFont="1" applyBorder="1" applyAlignment="1">
      <alignment horizontal="center"/>
    </xf>
    <xf numFmtId="164" fontId="44" fillId="0" borderId="0" xfId="1" applyNumberFormat="1" applyFont="1" applyFill="1" applyBorder="1" applyAlignment="1">
      <alignment horizontal="center"/>
    </xf>
    <xf numFmtId="164" fontId="45" fillId="5" borderId="0" xfId="1" applyNumberFormat="1" applyFont="1" applyFill="1" applyBorder="1" applyAlignment="1">
      <alignment horizontal="center"/>
    </xf>
    <xf numFmtId="164" fontId="45" fillId="4" borderId="7" xfId="1" applyNumberFormat="1" applyFont="1" applyFill="1" applyBorder="1" applyAlignment="1" applyProtection="1">
      <alignment horizontal="center"/>
      <protection locked="0"/>
    </xf>
    <xf numFmtId="164" fontId="47" fillId="0" borderId="0" xfId="1" applyNumberFormat="1" applyFont="1" applyFill="1" applyBorder="1" applyAlignment="1">
      <alignment horizontal="left"/>
    </xf>
    <xf numFmtId="164" fontId="47" fillId="0" borderId="0" xfId="1" applyNumberFormat="1" applyFont="1" applyFill="1" applyBorder="1" applyAlignment="1">
      <alignment horizontal="center" vertical="center"/>
    </xf>
    <xf numFmtId="164" fontId="44" fillId="5" borderId="0" xfId="1" applyNumberFormat="1" applyFont="1" applyFill="1" applyBorder="1" applyAlignment="1">
      <alignment horizontal="center" vertical="center"/>
    </xf>
    <xf numFmtId="164" fontId="44" fillId="0" borderId="0" xfId="1" applyNumberFormat="1" applyFont="1" applyFill="1" applyBorder="1" applyAlignment="1">
      <alignment horizontal="center" vertical="center"/>
    </xf>
    <xf numFmtId="164" fontId="45" fillId="0" borderId="0" xfId="1" applyNumberFormat="1" applyFont="1" applyFill="1" applyBorder="1" applyAlignment="1">
      <alignment horizontal="center" vertical="center"/>
    </xf>
    <xf numFmtId="164" fontId="44" fillId="3" borderId="2" xfId="1" applyNumberFormat="1" applyFont="1" applyFill="1" applyBorder="1" applyAlignment="1">
      <alignment horizontal="center"/>
    </xf>
    <xf numFmtId="164" fontId="44" fillId="3" borderId="0" xfId="1" applyNumberFormat="1" applyFont="1" applyFill="1" applyBorder="1" applyAlignment="1">
      <alignment horizontal="center"/>
    </xf>
    <xf numFmtId="164" fontId="11" fillId="0" borderId="17" xfId="1" applyNumberFormat="1" applyFont="1" applyFill="1" applyBorder="1" applyAlignment="1">
      <alignment horizontal="left"/>
    </xf>
    <xf numFmtId="164" fontId="2" fillId="0" borderId="18" xfId="1" applyNumberFormat="1" applyFont="1" applyBorder="1"/>
    <xf numFmtId="164" fontId="2" fillId="0" borderId="20" xfId="1" applyNumberFormat="1" applyFont="1" applyBorder="1"/>
    <xf numFmtId="3" fontId="46" fillId="0" borderId="0" xfId="0" applyNumberFormat="1" applyFont="1"/>
    <xf numFmtId="164" fontId="2" fillId="0" borderId="22" xfId="1" applyNumberFormat="1" applyFont="1" applyFill="1" applyBorder="1" applyAlignment="1">
      <alignment horizontal="center"/>
    </xf>
    <xf numFmtId="164" fontId="2" fillId="0" borderId="23" xfId="1" applyNumberFormat="1" applyFont="1" applyBorder="1"/>
    <xf numFmtId="164" fontId="2" fillId="0" borderId="17" xfId="1" applyNumberFormat="1" applyFont="1" applyFill="1" applyBorder="1" applyAlignment="1" applyProtection="1">
      <alignment horizontal="center"/>
    </xf>
    <xf numFmtId="164" fontId="2" fillId="0" borderId="18" xfId="1" applyNumberFormat="1" applyFont="1" applyBorder="1" applyProtection="1"/>
    <xf numFmtId="164" fontId="2" fillId="0" borderId="20" xfId="1" applyNumberFormat="1" applyFont="1" applyBorder="1" applyProtection="1"/>
    <xf numFmtId="3" fontId="45" fillId="0" borderId="0" xfId="0" applyNumberFormat="1" applyFont="1" applyAlignment="1">
      <alignment horizontal="center"/>
    </xf>
    <xf numFmtId="164" fontId="4" fillId="0" borderId="22" xfId="1" applyNumberFormat="1" applyFont="1" applyFill="1" applyBorder="1" applyAlignment="1" applyProtection="1">
      <alignment horizontal="center"/>
    </xf>
    <xf numFmtId="164" fontId="1" fillId="0" borderId="22" xfId="1" applyNumberFormat="1" applyFont="1" applyFill="1" applyBorder="1" applyAlignment="1" applyProtection="1">
      <alignment horizontal="center"/>
    </xf>
    <xf numFmtId="164" fontId="2" fillId="0" borderId="23" xfId="1" applyNumberFormat="1" applyFont="1" applyBorder="1" applyProtection="1"/>
    <xf numFmtId="164" fontId="4" fillId="0" borderId="17" xfId="1" applyNumberFormat="1" applyFont="1" applyFill="1" applyBorder="1" applyAlignment="1" applyProtection="1">
      <alignment horizontal="center"/>
    </xf>
    <xf numFmtId="164" fontId="1" fillId="0" borderId="17" xfId="1" applyNumberFormat="1" applyFont="1" applyFill="1" applyBorder="1" applyAlignment="1" applyProtection="1">
      <alignment horizontal="center"/>
    </xf>
    <xf numFmtId="164" fontId="2" fillId="0" borderId="20" xfId="1" applyNumberFormat="1" applyFont="1" applyFill="1" applyBorder="1" applyProtection="1"/>
    <xf numFmtId="164" fontId="4" fillId="0" borderId="17" xfId="1" applyNumberFormat="1" applyFont="1" applyFill="1" applyBorder="1" applyAlignment="1">
      <alignment horizontal="center"/>
    </xf>
    <xf numFmtId="164" fontId="1" fillId="0" borderId="17" xfId="1" applyNumberFormat="1" applyFont="1" applyFill="1" applyBorder="1" applyAlignment="1">
      <alignment horizontal="center"/>
    </xf>
    <xf numFmtId="164" fontId="12" fillId="0" borderId="22" xfId="1" applyNumberFormat="1" applyFont="1" applyFill="1" applyBorder="1" applyAlignment="1">
      <alignment horizontal="center"/>
    </xf>
    <xf numFmtId="164" fontId="1" fillId="0" borderId="22" xfId="1" applyNumberFormat="1" applyFont="1" applyFill="1" applyBorder="1" applyAlignment="1">
      <alignment horizontal="center"/>
    </xf>
    <xf numFmtId="164" fontId="44" fillId="4" borderId="17" xfId="1" applyNumberFormat="1" applyFont="1" applyFill="1" applyBorder="1" applyAlignment="1">
      <alignment horizontal="center"/>
    </xf>
    <xf numFmtId="164" fontId="7" fillId="0" borderId="20" xfId="1" applyNumberFormat="1" applyFont="1" applyFill="1" applyBorder="1" applyAlignment="1">
      <alignment horizontal="left"/>
    </xf>
    <xf numFmtId="164" fontId="44" fillId="4" borderId="22" xfId="1" applyNumberFormat="1" applyFont="1" applyFill="1" applyBorder="1" applyAlignment="1">
      <alignment horizontal="center"/>
    </xf>
    <xf numFmtId="164" fontId="8" fillId="0" borderId="20" xfId="1" applyNumberFormat="1" applyFont="1" applyBorder="1"/>
    <xf numFmtId="164" fontId="4" fillId="0" borderId="22" xfId="1" applyNumberFormat="1" applyFont="1" applyFill="1" applyBorder="1" applyAlignment="1">
      <alignment horizontal="center"/>
    </xf>
    <xf numFmtId="164" fontId="1" fillId="0" borderId="22" xfId="1" applyNumberFormat="1" applyFont="1" applyBorder="1" applyAlignment="1">
      <alignment horizontal="center"/>
    </xf>
    <xf numFmtId="164" fontId="8" fillId="0" borderId="23" xfId="1" applyNumberFormat="1" applyFont="1" applyBorder="1"/>
    <xf numFmtId="164" fontId="8" fillId="0" borderId="18" xfId="1" applyNumberFormat="1" applyFont="1" applyBorder="1"/>
    <xf numFmtId="164" fontId="47" fillId="4" borderId="22" xfId="1" applyNumberFormat="1" applyFont="1" applyFill="1" applyBorder="1" applyAlignment="1">
      <alignment horizontal="center" vertical="center" wrapText="1"/>
    </xf>
    <xf numFmtId="164" fontId="10" fillId="0" borderId="17" xfId="1" applyNumberFormat="1" applyFont="1" applyFill="1" applyBorder="1" applyAlignment="1">
      <alignment horizontal="center" vertical="center" wrapText="1"/>
    </xf>
    <xf numFmtId="164" fontId="2" fillId="0" borderId="18" xfId="1" applyNumberFormat="1" applyFont="1" applyFill="1" applyBorder="1"/>
    <xf numFmtId="164" fontId="2" fillId="0" borderId="17" xfId="1" applyNumberFormat="1" applyFont="1" applyFill="1" applyBorder="1" applyAlignment="1">
      <alignment horizontal="center"/>
    </xf>
    <xf numFmtId="164" fontId="2" fillId="0" borderId="20" xfId="1" applyNumberFormat="1" applyFont="1" applyFill="1" applyBorder="1"/>
    <xf numFmtId="164" fontId="2" fillId="0" borderId="23" xfId="1" applyNumberFormat="1" applyFont="1" applyFill="1" applyBorder="1"/>
    <xf numFmtId="164" fontId="2" fillId="0" borderId="20" xfId="1" applyNumberFormat="1" applyFont="1" applyBorder="1" applyAlignment="1">
      <alignment horizontal="left" vertical="center"/>
    </xf>
    <xf numFmtId="164" fontId="2" fillId="0" borderId="20" xfId="1" applyNumberFormat="1" applyFont="1" applyFill="1" applyBorder="1" applyAlignment="1">
      <alignment horizontal="left" vertical="center"/>
    </xf>
    <xf numFmtId="164" fontId="2" fillId="0" borderId="20" xfId="1" applyNumberFormat="1" applyFont="1" applyBorder="1" applyAlignment="1">
      <alignment horizontal="center"/>
    </xf>
    <xf numFmtId="1" fontId="45" fillId="0" borderId="6" xfId="0" applyNumberFormat="1" applyFont="1" applyBorder="1" applyAlignment="1">
      <alignment horizontal="center"/>
    </xf>
    <xf numFmtId="5" fontId="45" fillId="0" borderId="11" xfId="0" applyNumberFormat="1" applyFont="1" applyBorder="1" applyAlignment="1">
      <alignment horizontal="center"/>
    </xf>
    <xf numFmtId="1" fontId="45" fillId="0" borderId="17" xfId="0" applyNumberFormat="1" applyFont="1" applyBorder="1"/>
    <xf numFmtId="5" fontId="45" fillId="0" borderId="17" xfId="0" applyNumberFormat="1" applyFont="1" applyBorder="1" applyAlignment="1">
      <alignment horizontal="center"/>
    </xf>
    <xf numFmtId="3" fontId="45" fillId="0" borderId="12" xfId="0" applyNumberFormat="1" applyFont="1" applyBorder="1" applyAlignment="1">
      <alignment horizontal="center"/>
    </xf>
    <xf numFmtId="5" fontId="45" fillId="0" borderId="12" xfId="0" applyNumberFormat="1" applyFont="1" applyBorder="1" applyAlignment="1">
      <alignment horizontal="center"/>
    </xf>
    <xf numFmtId="5" fontId="44" fillId="4" borderId="3" xfId="0" applyNumberFormat="1" applyFont="1" applyFill="1" applyBorder="1" applyAlignment="1" applyProtection="1">
      <alignment horizontal="center"/>
      <protection locked="0"/>
    </xf>
    <xf numFmtId="5" fontId="44" fillId="4" borderId="5" xfId="0" applyNumberFormat="1" applyFont="1" applyFill="1" applyBorder="1" applyAlignment="1" applyProtection="1">
      <alignment horizontal="center"/>
      <protection locked="0"/>
    </xf>
    <xf numFmtId="5" fontId="44" fillId="0" borderId="10" xfId="0" applyNumberFormat="1" applyFont="1" applyBorder="1" applyAlignment="1">
      <alignment horizontal="center"/>
    </xf>
    <xf numFmtId="3" fontId="44" fillId="3" borderId="17" xfId="0" applyNumberFormat="1" applyFont="1" applyFill="1" applyBorder="1" applyAlignment="1">
      <alignment horizontal="right"/>
    </xf>
    <xf numFmtId="3" fontId="44" fillId="3" borderId="17" xfId="0" applyNumberFormat="1" applyFont="1" applyFill="1" applyBorder="1" applyAlignment="1">
      <alignment horizontal="center"/>
    </xf>
    <xf numFmtId="5" fontId="44" fillId="3" borderId="17" xfId="0" applyNumberFormat="1" applyFont="1" applyFill="1" applyBorder="1" applyAlignment="1">
      <alignment horizontal="center"/>
    </xf>
    <xf numFmtId="3" fontId="47" fillId="3" borderId="22" xfId="0" applyNumberFormat="1" applyFont="1" applyFill="1" applyBorder="1" applyAlignment="1">
      <alignment horizontal="center" vertical="center" wrapText="1"/>
    </xf>
    <xf numFmtId="0" fontId="17" fillId="0" borderId="0" xfId="0" applyFont="1" applyAlignment="1">
      <alignment horizontal="center"/>
    </xf>
    <xf numFmtId="3" fontId="48" fillId="5" borderId="0" xfId="0" applyNumberFormat="1" applyFont="1" applyFill="1" applyAlignment="1">
      <alignment horizontal="right"/>
    </xf>
    <xf numFmtId="3" fontId="45" fillId="3" borderId="22" xfId="0" applyNumberFormat="1" applyFont="1" applyFill="1" applyBorder="1" applyAlignment="1">
      <alignment horizontal="center" vertical="center" wrapText="1"/>
    </xf>
    <xf numFmtId="3" fontId="44" fillId="0" borderId="0" xfId="0" applyNumberFormat="1" applyFont="1" applyAlignment="1">
      <alignment horizontal="center"/>
    </xf>
    <xf numFmtId="3" fontId="47" fillId="4" borderId="0" xfId="0" applyNumberFormat="1" applyFont="1" applyFill="1" applyAlignment="1">
      <alignment horizontal="center" vertical="center" wrapText="1"/>
    </xf>
    <xf numFmtId="3" fontId="48" fillId="0" borderId="0" xfId="0" applyNumberFormat="1" applyFont="1" applyAlignment="1">
      <alignment horizontal="center" vertical="center" wrapText="1"/>
    </xf>
    <xf numFmtId="3" fontId="6" fillId="9" borderId="0" xfId="0" applyNumberFormat="1" applyFont="1" applyFill="1" applyAlignment="1">
      <alignment horizontal="center"/>
    </xf>
    <xf numFmtId="3" fontId="48" fillId="0" borderId="0" xfId="0" applyNumberFormat="1" applyFont="1" applyAlignment="1">
      <alignment horizontal="center" wrapText="1"/>
    </xf>
    <xf numFmtId="3" fontId="9" fillId="2" borderId="0" xfId="0" applyNumberFormat="1" applyFont="1" applyFill="1" applyAlignment="1">
      <alignment horizontal="center" vertical="center"/>
    </xf>
    <xf numFmtId="3" fontId="47" fillId="3" borderId="0" xfId="0" applyNumberFormat="1" applyFont="1" applyFill="1" applyAlignment="1">
      <alignment horizontal="center" vertical="center" wrapText="1"/>
    </xf>
    <xf numFmtId="1" fontId="42" fillId="0" borderId="0" xfId="0" applyNumberFormat="1" applyFont="1" applyAlignment="1">
      <alignment horizontal="center" vertical="center" wrapText="1"/>
    </xf>
    <xf numFmtId="1" fontId="6" fillId="9" borderId="0" xfId="0" applyNumberFormat="1" applyFont="1" applyFill="1" applyAlignment="1">
      <alignment horizontal="center"/>
    </xf>
    <xf numFmtId="3" fontId="49" fillId="9" borderId="0" xfId="0" applyNumberFormat="1" applyFont="1" applyFill="1" applyAlignment="1">
      <alignment horizontal="center"/>
    </xf>
    <xf numFmtId="3" fontId="4" fillId="9" borderId="0" xfId="0" applyNumberFormat="1" applyFont="1" applyFill="1" applyAlignment="1">
      <alignment horizontal="center"/>
    </xf>
    <xf numFmtId="1" fontId="2" fillId="0" borderId="0" xfId="0" applyNumberFormat="1" applyFont="1" applyAlignment="1">
      <alignment horizontal="center"/>
    </xf>
    <xf numFmtId="1" fontId="49" fillId="9" borderId="0" xfId="0" applyNumberFormat="1" applyFont="1" applyFill="1" applyAlignment="1">
      <alignment horizontal="left"/>
    </xf>
    <xf numFmtId="0" fontId="32" fillId="0" borderId="0" xfId="0" applyFont="1" applyAlignment="1">
      <alignment horizontal="left"/>
    </xf>
    <xf numFmtId="0" fontId="24" fillId="7" borderId="0" xfId="0" applyFont="1" applyFill="1" applyAlignment="1">
      <alignment horizontal="left"/>
    </xf>
    <xf numFmtId="0" fontId="24" fillId="7" borderId="0" xfId="0" applyFont="1" applyFill="1" applyAlignment="1">
      <alignment horizontal="left" vertical="center"/>
    </xf>
    <xf numFmtId="0" fontId="27" fillId="7" borderId="0" xfId="0" applyFont="1" applyFill="1" applyAlignment="1">
      <alignment horizontal="left" vertical="center"/>
    </xf>
    <xf numFmtId="0" fontId="32" fillId="0" borderId="0" xfId="0" applyFont="1" applyAlignment="1">
      <alignment horizontal="left" vertical="top" wrapText="1"/>
    </xf>
    <xf numFmtId="0" fontId="33" fillId="0" borderId="0" xfId="0" applyFont="1" applyAlignment="1">
      <alignment horizontal="center" vertical="center"/>
    </xf>
    <xf numFmtId="0" fontId="31" fillId="0" borderId="0" xfId="0" applyFont="1"/>
    <xf numFmtId="0" fontId="34" fillId="0" borderId="0" xfId="0" applyFont="1" applyAlignment="1">
      <alignment horizontal="center" vertical="center"/>
    </xf>
    <xf numFmtId="0" fontId="19" fillId="0" borderId="0" xfId="0" applyFont="1"/>
    <xf numFmtId="3" fontId="6" fillId="9" borderId="0" xfId="0" applyNumberFormat="1" applyFont="1" applyFill="1" applyAlignment="1">
      <alignment horizontal="center" vertical="center"/>
    </xf>
    <xf numFmtId="1" fontId="42" fillId="0" borderId="0" xfId="0" applyNumberFormat="1" applyFont="1" applyAlignment="1">
      <alignment horizontal="center" wrapText="1"/>
    </xf>
    <xf numFmtId="3" fontId="47" fillId="9" borderId="0" xfId="0" applyNumberFormat="1" applyFont="1" applyFill="1" applyAlignment="1">
      <alignment horizontal="center"/>
    </xf>
    <xf numFmtId="3" fontId="9" fillId="9" borderId="0" xfId="0" applyNumberFormat="1" applyFont="1" applyFill="1" applyAlignment="1">
      <alignment horizontal="center" vertical="center"/>
    </xf>
    <xf numFmtId="0" fontId="51" fillId="4" borderId="0" xfId="0" applyFont="1" applyFill="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CF44"/>
      <color rgb="FF245474"/>
      <color rgb="FF5B1300"/>
      <color rgb="FFA6BECD"/>
      <color rgb="FF240700"/>
      <color rgb="FFF0E1BE"/>
      <color rgb="FF160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3</xdr:row>
      <xdr:rowOff>130968</xdr:rowOff>
    </xdr:from>
    <xdr:to>
      <xdr:col>18</xdr:col>
      <xdr:colOff>90819</xdr:colOff>
      <xdr:row>78</xdr:row>
      <xdr:rowOff>119061</xdr:rowOff>
    </xdr:to>
    <xdr:pic>
      <xdr:nvPicPr>
        <xdr:cNvPr id="2" name="Picture 1">
          <a:extLst>
            <a:ext uri="{FF2B5EF4-FFF2-40B4-BE49-F238E27FC236}">
              <a16:creationId xmlns:a16="http://schemas.microsoft.com/office/drawing/2014/main" id="{9F169350-8053-AA3A-981D-9E20F9A0B087}"/>
            </a:ext>
          </a:extLst>
        </xdr:cNvPr>
        <xdr:cNvPicPr>
          <a:picLocks noChangeAspect="1"/>
        </xdr:cNvPicPr>
      </xdr:nvPicPr>
      <xdr:blipFill rotWithShape="1">
        <a:blip xmlns:r="http://schemas.openxmlformats.org/officeDocument/2006/relationships" r:embed="rId1"/>
        <a:srcRect l="31743" t="13784" r="35311" b="6960"/>
        <a:stretch/>
      </xdr:blipFill>
      <xdr:spPr>
        <a:xfrm>
          <a:off x="500063" y="1369218"/>
          <a:ext cx="13949694" cy="136326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ites.rowan.edu/bursar/tuitionfees/medicalschoolbiosciences/som_gsbs_fee_descriptions.html" TargetMode="Externa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ites.rowan.edu/bursar/tuitionfees/medicalschoolbiosciences/som_gsbs_fee_descriptions.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ites.rowan.edu/bursar/tuitionfees/medicalschoolbiosciences/som_gsbs_fee_descriptions.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sites.rowan.edu/bursar/tuitionfees/medicalschoolbiosciences/som_gsbs_fee_descrip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7"/>
  <sheetViews>
    <sheetView showGridLines="0" tabSelected="1" zoomScale="80" zoomScaleNormal="80" workbookViewId="0">
      <selection activeCell="X34" sqref="X34"/>
    </sheetView>
  </sheetViews>
  <sheetFormatPr defaultColWidth="8.5703125" defaultRowHeight="14.25" x14ac:dyDescent="0.2"/>
  <cols>
    <col min="1" max="1" width="8.5703125" style="8"/>
    <col min="2" max="2" width="4.28515625" style="8" customWidth="1"/>
    <col min="3" max="3" width="62.140625" style="8" customWidth="1"/>
    <col min="4" max="4" width="6.140625" style="8" bestFit="1" customWidth="1"/>
    <col min="5" max="5" width="16.85546875" style="8" customWidth="1"/>
    <col min="6" max="6" width="5.7109375" style="8" customWidth="1"/>
    <col min="7" max="7" width="11.5703125" style="8" customWidth="1"/>
    <col min="8" max="8" width="6.140625" style="8" customWidth="1"/>
    <col min="9" max="9" width="11.5703125" style="32" customWidth="1"/>
    <col min="10" max="10" width="5.5703125" style="8" customWidth="1"/>
    <col min="11" max="11" width="17" style="8" bestFit="1" customWidth="1"/>
    <col min="12" max="16384" width="8.5703125" style="8"/>
  </cols>
  <sheetData>
    <row r="1" spans="1:22" ht="69.75" customHeight="1" x14ac:dyDescent="0.2">
      <c r="A1" s="331" t="s">
        <v>110</v>
      </c>
      <c r="B1" s="331"/>
      <c r="C1" s="331"/>
      <c r="D1" s="331"/>
      <c r="E1" s="331"/>
      <c r="F1" s="331"/>
      <c r="G1" s="331"/>
      <c r="H1" s="331"/>
      <c r="I1" s="331"/>
      <c r="J1" s="331"/>
      <c r="K1" s="331"/>
      <c r="L1" s="331"/>
      <c r="M1" s="331"/>
      <c r="N1" s="331"/>
      <c r="O1" s="331"/>
      <c r="P1" s="331"/>
      <c r="Q1" s="331"/>
      <c r="R1" s="331"/>
      <c r="S1" s="40"/>
      <c r="T1" s="40"/>
      <c r="U1" s="40"/>
      <c r="V1" s="40"/>
    </row>
    <row r="3" spans="1:22" x14ac:dyDescent="0.2">
      <c r="I3" s="8"/>
      <c r="J3" s="32"/>
    </row>
    <row r="4" spans="1:22" x14ac:dyDescent="0.2">
      <c r="I4" s="8"/>
      <c r="J4" s="32"/>
    </row>
    <row r="10" spans="1:22" ht="20.25" x14ac:dyDescent="0.3">
      <c r="B10" s="302"/>
      <c r="C10" s="302"/>
      <c r="D10" s="302"/>
      <c r="E10" s="302"/>
      <c r="F10" s="302"/>
      <c r="G10" s="302"/>
      <c r="H10" s="302"/>
      <c r="I10" s="302"/>
      <c r="J10" s="302"/>
      <c r="K10" s="302"/>
    </row>
    <row r="11" spans="1:22" s="9" customFormat="1" ht="20.25" x14ac:dyDescent="0.3">
      <c r="A11" s="8"/>
      <c r="B11" s="39"/>
      <c r="C11" s="39"/>
      <c r="D11" s="39"/>
      <c r="E11" s="39"/>
      <c r="F11" s="39"/>
      <c r="G11" s="39"/>
      <c r="H11" s="39"/>
      <c r="I11" s="30"/>
      <c r="J11" s="39"/>
      <c r="K11" s="39"/>
      <c r="L11" s="8"/>
      <c r="M11" s="8"/>
      <c r="N11" s="8"/>
    </row>
    <row r="12" spans="1:22" ht="20.25" x14ac:dyDescent="0.3">
      <c r="B12" s="39"/>
      <c r="C12" s="39"/>
      <c r="D12" s="39"/>
      <c r="E12" s="39"/>
      <c r="F12" s="39"/>
      <c r="G12" s="39"/>
      <c r="H12" s="39"/>
      <c r="I12" s="30"/>
      <c r="J12" s="39"/>
      <c r="K12" s="39"/>
    </row>
    <row r="13" spans="1:22" x14ac:dyDescent="0.2">
      <c r="I13" s="8"/>
    </row>
    <row r="14" spans="1:22" x14ac:dyDescent="0.2">
      <c r="I14" s="8"/>
    </row>
    <row r="15" spans="1:22" x14ac:dyDescent="0.2">
      <c r="I15" s="8"/>
    </row>
    <row r="16" spans="1:22" x14ac:dyDescent="0.2">
      <c r="I16" s="8"/>
    </row>
    <row r="17" spans="9:9" x14ac:dyDescent="0.2">
      <c r="I17" s="8"/>
    </row>
    <row r="18" spans="9:9" x14ac:dyDescent="0.2">
      <c r="I18" s="8"/>
    </row>
    <row r="19" spans="9:9" x14ac:dyDescent="0.2">
      <c r="I19" s="8"/>
    </row>
    <row r="20" spans="9:9" x14ac:dyDescent="0.2">
      <c r="I20" s="8"/>
    </row>
    <row r="21" spans="9:9" x14ac:dyDescent="0.2">
      <c r="I21" s="8"/>
    </row>
    <row r="22" spans="9:9" x14ac:dyDescent="0.2">
      <c r="I22" s="8"/>
    </row>
    <row r="23" spans="9:9" x14ac:dyDescent="0.2">
      <c r="I23" s="8"/>
    </row>
    <row r="24" spans="9:9" x14ac:dyDescent="0.2">
      <c r="I24" s="8"/>
    </row>
    <row r="25" spans="9:9" x14ac:dyDescent="0.2">
      <c r="I25" s="8"/>
    </row>
    <row r="26" spans="9:9" x14ac:dyDescent="0.2">
      <c r="I26" s="8"/>
    </row>
    <row r="27" spans="9:9" x14ac:dyDescent="0.2">
      <c r="I27" s="8"/>
    </row>
    <row r="28" spans="9:9" x14ac:dyDescent="0.2">
      <c r="I28" s="8"/>
    </row>
    <row r="29" spans="9:9" x14ac:dyDescent="0.2">
      <c r="I29" s="8"/>
    </row>
    <row r="30" spans="9:9" x14ac:dyDescent="0.2">
      <c r="I30" s="8"/>
    </row>
    <row r="31" spans="9:9" x14ac:dyDescent="0.2">
      <c r="I31" s="8"/>
    </row>
    <row r="32" spans="9:9" x14ac:dyDescent="0.2">
      <c r="I32" s="8"/>
    </row>
    <row r="33" spans="9:9" x14ac:dyDescent="0.2">
      <c r="I33" s="8"/>
    </row>
    <row r="34" spans="9:9" x14ac:dyDescent="0.2">
      <c r="I34" s="8"/>
    </row>
    <row r="35" spans="9:9" x14ac:dyDescent="0.2">
      <c r="I35" s="8"/>
    </row>
    <row r="56" spans="4:4" x14ac:dyDescent="0.2">
      <c r="D56" s="31"/>
    </row>
    <row r="57" spans="4:4" x14ac:dyDescent="0.2">
      <c r="D57" s="31"/>
    </row>
  </sheetData>
  <sheetProtection algorithmName="SHA-512" hashValue="4DPKqw4XlwFwhS5X1w182S7lc4bZfGrijh5LQp3NYJNo+LJakojIet8Sxf/RpXFtg83t2peZnctpeViTFyTNhA==" saltValue="1wt2Tg+m/WP0ZBc+0jD03w==" spinCount="100000" sheet="1" objects="1" scenarios="1"/>
  <mergeCells count="2">
    <mergeCell ref="B10:K10"/>
    <mergeCell ref="A1:R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4:U117"/>
  <sheetViews>
    <sheetView showGridLines="0" showRuler="0" showWhiteSpace="0" zoomScaleNormal="100" workbookViewId="0">
      <selection activeCell="G58" sqref="G58"/>
    </sheetView>
  </sheetViews>
  <sheetFormatPr defaultColWidth="9.140625" defaultRowHeight="14.25" x14ac:dyDescent="0.2"/>
  <cols>
    <col min="1" max="2" width="9.140625" style="1"/>
    <col min="3" max="3" width="12" style="1" customWidth="1"/>
    <col min="4" max="4" width="60.28515625" style="1" customWidth="1"/>
    <col min="5" max="5" width="2" style="1" customWidth="1"/>
    <col min="6" max="6" width="3.42578125" style="1" bestFit="1" customWidth="1"/>
    <col min="7" max="7" width="22.28515625" style="4" customWidth="1"/>
    <col min="8" max="8" width="2" style="4" customWidth="1"/>
    <col min="9" max="9" width="3.42578125" style="4" bestFit="1" customWidth="1"/>
    <col min="10" max="10" width="22.28515625" style="4" bestFit="1" customWidth="1"/>
    <col min="11" max="11" width="1.85546875" style="4" customWidth="1"/>
    <col min="12" max="12" width="3.42578125" style="4" bestFit="1" customWidth="1"/>
    <col min="13" max="13" width="22.28515625" style="4" customWidth="1"/>
    <col min="14" max="14" width="11.140625" style="1" customWidth="1"/>
    <col min="15" max="16" width="9.140625" style="1"/>
    <col min="17" max="17" width="35.7109375" style="1" bestFit="1" customWidth="1"/>
    <col min="18" max="18" width="6.140625" style="1" bestFit="1" customWidth="1"/>
    <col min="19" max="19" width="13.42578125" style="1" bestFit="1" customWidth="1"/>
    <col min="20" max="16384" width="9.140625" style="1"/>
  </cols>
  <sheetData>
    <row r="4" spans="3:19" x14ac:dyDescent="0.2">
      <c r="C4" s="316"/>
      <c r="D4" s="316"/>
      <c r="E4" s="316"/>
      <c r="F4" s="316"/>
      <c r="G4" s="316"/>
      <c r="H4" s="316"/>
      <c r="I4" s="316"/>
      <c r="J4" s="316"/>
      <c r="K4" s="316"/>
      <c r="L4" s="316"/>
      <c r="M4" s="316"/>
      <c r="N4" s="316"/>
    </row>
    <row r="5" spans="3:19" ht="20.25" x14ac:dyDescent="0.3">
      <c r="C5" s="189"/>
      <c r="D5" s="317" t="s">
        <v>133</v>
      </c>
      <c r="E5" s="317"/>
      <c r="F5" s="317"/>
      <c r="G5" s="317"/>
      <c r="H5" s="317"/>
      <c r="I5" s="317"/>
      <c r="J5" s="317"/>
      <c r="K5" s="317"/>
      <c r="L5" s="317"/>
      <c r="M5" s="317"/>
      <c r="N5" s="189"/>
    </row>
    <row r="6" spans="3:19" ht="20.25" x14ac:dyDescent="0.3">
      <c r="C6" s="189"/>
      <c r="D6" s="317" t="s">
        <v>64</v>
      </c>
      <c r="E6" s="317"/>
      <c r="F6" s="317"/>
      <c r="G6" s="317"/>
      <c r="H6" s="317"/>
      <c r="I6" s="317"/>
      <c r="J6" s="317"/>
      <c r="K6" s="317"/>
      <c r="L6" s="317"/>
      <c r="M6" s="317"/>
      <c r="N6" s="189"/>
    </row>
    <row r="7" spans="3:19" ht="67.5" customHeight="1" thickBot="1" x14ac:dyDescent="0.25">
      <c r="D7" s="312" t="s">
        <v>140</v>
      </c>
      <c r="E7" s="312"/>
      <c r="F7" s="312"/>
      <c r="G7" s="312"/>
      <c r="H7" s="312"/>
      <c r="I7" s="312"/>
      <c r="J7" s="312"/>
      <c r="K7" s="312"/>
      <c r="L7" s="312"/>
      <c r="M7" s="312"/>
    </row>
    <row r="8" spans="3:19" ht="20.25" x14ac:dyDescent="0.3">
      <c r="C8" s="119"/>
      <c r="D8" s="120"/>
      <c r="E8" s="120"/>
      <c r="F8" s="120"/>
      <c r="G8" s="120"/>
      <c r="H8" s="120"/>
      <c r="I8" s="120"/>
      <c r="J8" s="120"/>
      <c r="K8" s="120"/>
      <c r="L8" s="120"/>
      <c r="M8" s="120"/>
      <c r="N8" s="121"/>
      <c r="P8" s="10"/>
      <c r="Q8" s="41" t="s">
        <v>0</v>
      </c>
      <c r="R8" s="42" t="s">
        <v>107</v>
      </c>
      <c r="S8" s="43">
        <v>45124</v>
      </c>
    </row>
    <row r="9" spans="3:19" ht="18.75" x14ac:dyDescent="0.3">
      <c r="C9" s="122"/>
      <c r="D9" s="313" t="s">
        <v>3</v>
      </c>
      <c r="E9" s="313"/>
      <c r="F9" s="313"/>
      <c r="G9" s="313"/>
      <c r="H9" s="313"/>
      <c r="I9" s="313"/>
      <c r="J9" s="313"/>
      <c r="K9" s="313"/>
      <c r="L9" s="313"/>
      <c r="M9" s="313"/>
      <c r="N9" s="123"/>
      <c r="P9" s="10"/>
      <c r="Q9" s="41"/>
      <c r="R9" s="42" t="s">
        <v>108</v>
      </c>
      <c r="S9" s="43">
        <v>45275</v>
      </c>
    </row>
    <row r="10" spans="3:19" ht="18.75" x14ac:dyDescent="0.3">
      <c r="C10" s="122"/>
      <c r="D10" s="136"/>
      <c r="E10" s="136"/>
      <c r="F10" s="136"/>
      <c r="G10" s="136"/>
      <c r="H10" s="136"/>
      <c r="I10" s="136"/>
      <c r="J10" s="136"/>
      <c r="K10" s="136"/>
      <c r="L10" s="136"/>
      <c r="M10" s="136"/>
      <c r="N10" s="123"/>
      <c r="P10" s="10"/>
      <c r="Q10" s="41"/>
      <c r="R10" s="42"/>
      <c r="S10" s="43"/>
    </row>
    <row r="11" spans="3:19" ht="17.25" thickBot="1" x14ac:dyDescent="0.35">
      <c r="C11" s="122"/>
      <c r="D11" s="124" t="s">
        <v>65</v>
      </c>
      <c r="E11" s="125"/>
      <c r="F11" s="125"/>
      <c r="G11" s="126" t="s">
        <v>0</v>
      </c>
      <c r="H11" s="127"/>
      <c r="I11" s="127"/>
      <c r="J11" s="126" t="s">
        <v>1</v>
      </c>
      <c r="K11" s="127"/>
      <c r="L11" s="127"/>
      <c r="M11" s="126" t="s">
        <v>56</v>
      </c>
      <c r="N11" s="123"/>
      <c r="P11" s="10"/>
      <c r="Q11" s="41" t="s">
        <v>1</v>
      </c>
      <c r="R11" s="42" t="s">
        <v>107</v>
      </c>
      <c r="S11" s="43">
        <v>45293</v>
      </c>
    </row>
    <row r="12" spans="3:19" ht="18" thickTop="1" thickBot="1" x14ac:dyDescent="0.35">
      <c r="C12" s="122"/>
      <c r="D12" s="125" t="s">
        <v>67</v>
      </c>
      <c r="E12" s="125"/>
      <c r="F12" s="125"/>
      <c r="G12" s="128">
        <f>M12/2</f>
        <v>0</v>
      </c>
      <c r="H12" s="128"/>
      <c r="I12" s="128"/>
      <c r="J12" s="128">
        <f>M12/2</f>
        <v>0</v>
      </c>
      <c r="K12" s="128"/>
      <c r="L12" s="128"/>
      <c r="M12" s="106">
        <v>0</v>
      </c>
      <c r="N12" s="123"/>
      <c r="P12" s="10"/>
      <c r="Q12" s="45"/>
      <c r="R12" s="42" t="s">
        <v>108</v>
      </c>
      <c r="S12" s="46">
        <v>45436</v>
      </c>
    </row>
    <row r="13" spans="3:19" ht="18" thickTop="1" thickBot="1" x14ac:dyDescent="0.35">
      <c r="C13" s="122"/>
      <c r="D13" s="125" t="s">
        <v>114</v>
      </c>
      <c r="E13" s="125"/>
      <c r="F13" s="125"/>
      <c r="G13" s="128">
        <v>3675</v>
      </c>
      <c r="H13" s="128"/>
      <c r="I13" s="128"/>
      <c r="J13" s="128">
        <v>0</v>
      </c>
      <c r="K13" s="128"/>
      <c r="L13" s="128"/>
      <c r="M13" s="106">
        <f>G13</f>
        <v>3675</v>
      </c>
      <c r="N13" s="123"/>
      <c r="P13" s="10"/>
      <c r="Q13" s="45"/>
      <c r="R13" s="45"/>
      <c r="S13" s="45"/>
    </row>
    <row r="14" spans="3:19" ht="15.75" thickTop="1" thickBot="1" x14ac:dyDescent="0.25">
      <c r="C14" s="122"/>
      <c r="D14" s="125" t="s">
        <v>101</v>
      </c>
      <c r="E14" s="125"/>
      <c r="F14" s="125"/>
      <c r="G14" s="128">
        <f>M14</f>
        <v>0</v>
      </c>
      <c r="H14" s="128"/>
      <c r="I14" s="128"/>
      <c r="J14" s="128">
        <v>0</v>
      </c>
      <c r="K14" s="128"/>
      <c r="L14" s="128"/>
      <c r="M14" s="106">
        <v>0</v>
      </c>
      <c r="N14" s="123"/>
      <c r="P14" s="16"/>
      <c r="Q14" s="47"/>
      <c r="R14" s="47"/>
      <c r="S14" s="48" t="s">
        <v>134</v>
      </c>
    </row>
    <row r="15" spans="3:19" ht="18" thickTop="1" thickBot="1" x14ac:dyDescent="0.35">
      <c r="C15" s="122"/>
      <c r="D15" s="125" t="s">
        <v>112</v>
      </c>
      <c r="E15" s="125"/>
      <c r="F15" s="125"/>
      <c r="G15" s="128">
        <v>10</v>
      </c>
      <c r="H15" s="128"/>
      <c r="I15" s="128"/>
      <c r="J15" s="128">
        <v>0</v>
      </c>
      <c r="K15" s="128"/>
      <c r="L15" s="128"/>
      <c r="M15" s="106">
        <f>G15</f>
        <v>10</v>
      </c>
      <c r="N15" s="123"/>
      <c r="P15" s="10"/>
      <c r="Q15" s="45"/>
      <c r="R15" s="45"/>
      <c r="S15" s="49" t="s">
        <v>135</v>
      </c>
    </row>
    <row r="16" spans="3:19" ht="18" thickTop="1" thickBot="1" x14ac:dyDescent="0.35">
      <c r="C16" s="122"/>
      <c r="D16" s="125" t="s">
        <v>98</v>
      </c>
      <c r="E16" s="129"/>
      <c r="F16" s="289" t="s">
        <v>100</v>
      </c>
      <c r="G16" s="113">
        <f>M16</f>
        <v>0</v>
      </c>
      <c r="H16" s="128"/>
      <c r="I16" s="113" t="s">
        <v>100</v>
      </c>
      <c r="J16" s="113">
        <v>0</v>
      </c>
      <c r="K16" s="128"/>
      <c r="L16" s="290" t="s">
        <v>100</v>
      </c>
      <c r="M16" s="106">
        <v>0</v>
      </c>
      <c r="N16" s="123"/>
      <c r="P16" s="319" t="s">
        <v>120</v>
      </c>
      <c r="Q16" s="319"/>
      <c r="R16" s="11"/>
      <c r="S16" s="11"/>
    </row>
    <row r="17" spans="3:19" ht="16.5" x14ac:dyDescent="0.3">
      <c r="C17" s="122"/>
      <c r="D17" s="130" t="s">
        <v>111</v>
      </c>
      <c r="E17" s="125"/>
      <c r="F17" s="125"/>
      <c r="G17" s="126">
        <f>SUM(G12:G16)</f>
        <v>3685</v>
      </c>
      <c r="H17" s="127"/>
      <c r="I17" s="127"/>
      <c r="J17" s="126">
        <f>SUM(J12:J16)</f>
        <v>0</v>
      </c>
      <c r="K17" s="127"/>
      <c r="L17" s="127"/>
      <c r="M17" s="126">
        <f>SUM(M12:M16)</f>
        <v>3685</v>
      </c>
      <c r="N17" s="123"/>
      <c r="P17" s="10"/>
      <c r="Q17" s="50" t="s">
        <v>83</v>
      </c>
      <c r="R17" s="11"/>
      <c r="S17" s="11"/>
    </row>
    <row r="18" spans="3:19" ht="17.25" thickBot="1" x14ac:dyDescent="0.35">
      <c r="C18" s="131"/>
      <c r="D18" s="192"/>
      <c r="E18" s="192"/>
      <c r="F18" s="192"/>
      <c r="G18" s="193"/>
      <c r="H18" s="193"/>
      <c r="I18" s="193"/>
      <c r="J18" s="193"/>
      <c r="K18" s="193"/>
      <c r="L18" s="193"/>
      <c r="M18" s="193"/>
      <c r="N18" s="133"/>
      <c r="P18" s="10"/>
      <c r="Q18" s="42" t="s">
        <v>84</v>
      </c>
      <c r="R18" s="45"/>
      <c r="S18" s="51">
        <v>44628</v>
      </c>
    </row>
    <row r="19" spans="3:19" ht="16.5" x14ac:dyDescent="0.3">
      <c r="C19" s="197"/>
      <c r="D19" s="291"/>
      <c r="E19" s="291"/>
      <c r="F19" s="291"/>
      <c r="G19" s="292"/>
      <c r="H19" s="292"/>
      <c r="I19" s="292"/>
      <c r="J19" s="292"/>
      <c r="K19" s="292"/>
      <c r="L19" s="292"/>
      <c r="M19" s="292"/>
      <c r="N19" s="201"/>
      <c r="P19" s="10"/>
      <c r="Q19" s="42" t="s">
        <v>85</v>
      </c>
      <c r="R19" s="45"/>
      <c r="S19" s="51">
        <v>70826</v>
      </c>
    </row>
    <row r="20" spans="3:19" ht="18.75" x14ac:dyDescent="0.3">
      <c r="C20" s="202"/>
      <c r="D20" s="313" t="s">
        <v>4</v>
      </c>
      <c r="E20" s="313"/>
      <c r="F20" s="313"/>
      <c r="G20" s="313"/>
      <c r="H20" s="313"/>
      <c r="I20" s="313"/>
      <c r="J20" s="313"/>
      <c r="K20" s="313"/>
      <c r="L20" s="313"/>
      <c r="M20" s="313"/>
      <c r="N20" s="196"/>
      <c r="P20" s="10"/>
      <c r="Q20" s="12"/>
      <c r="R20" s="13"/>
      <c r="S20" s="14"/>
    </row>
    <row r="21" spans="3:19" ht="18.75" x14ac:dyDescent="0.3">
      <c r="C21" s="202"/>
      <c r="D21" s="136"/>
      <c r="E21" s="136"/>
      <c r="F21" s="136"/>
      <c r="G21" s="136"/>
      <c r="H21" s="136"/>
      <c r="I21" s="136"/>
      <c r="J21" s="136"/>
      <c r="K21" s="136"/>
      <c r="L21" s="136"/>
      <c r="M21" s="136"/>
      <c r="N21" s="196"/>
      <c r="P21" s="10"/>
      <c r="Q21" s="53" t="s">
        <v>121</v>
      </c>
      <c r="R21" s="13"/>
      <c r="S21" s="54">
        <f>S23+SUM(S26:S32)</f>
        <v>3675</v>
      </c>
    </row>
    <row r="22" spans="3:19" ht="17.25" thickBot="1" x14ac:dyDescent="0.35">
      <c r="C22" s="202"/>
      <c r="D22" s="137" t="s">
        <v>61</v>
      </c>
      <c r="E22" s="138"/>
      <c r="F22" s="138"/>
      <c r="G22" s="126" t="s">
        <v>0</v>
      </c>
      <c r="H22" s="127"/>
      <c r="I22" s="127"/>
      <c r="J22" s="126" t="s">
        <v>1</v>
      </c>
      <c r="K22" s="127"/>
      <c r="L22" s="127"/>
      <c r="M22" s="126" t="s">
        <v>56</v>
      </c>
      <c r="N22" s="196"/>
      <c r="P22" s="10"/>
      <c r="Q22" s="55" t="s">
        <v>86</v>
      </c>
      <c r="R22" s="45"/>
      <c r="S22" s="45"/>
    </row>
    <row r="23" spans="3:19" ht="18" thickTop="1" thickBot="1" x14ac:dyDescent="0.35">
      <c r="C23" s="202"/>
      <c r="D23" s="139" t="s">
        <v>57</v>
      </c>
      <c r="E23" s="139"/>
      <c r="F23" s="261"/>
      <c r="G23" s="128">
        <f>M23/2</f>
        <v>0</v>
      </c>
      <c r="H23" s="128"/>
      <c r="I23" s="128"/>
      <c r="J23" s="128">
        <f>M23/2</f>
        <v>0</v>
      </c>
      <c r="K23" s="128"/>
      <c r="L23" s="128"/>
      <c r="M23" s="106">
        <v>0</v>
      </c>
      <c r="N23" s="196"/>
      <c r="P23" s="10"/>
      <c r="Q23" s="56" t="s">
        <v>122</v>
      </c>
      <c r="R23" s="57"/>
      <c r="S23" s="58">
        <f>SUM(S24:S25)</f>
        <v>710</v>
      </c>
    </row>
    <row r="24" spans="3:19" ht="18" thickTop="1" thickBot="1" x14ac:dyDescent="0.35">
      <c r="C24" s="202"/>
      <c r="D24" s="139" t="s">
        <v>99</v>
      </c>
      <c r="E24" s="139"/>
      <c r="F24" s="293" t="s">
        <v>100</v>
      </c>
      <c r="G24" s="294">
        <f>M24/2</f>
        <v>0</v>
      </c>
      <c r="H24" s="128"/>
      <c r="I24" s="294" t="s">
        <v>100</v>
      </c>
      <c r="J24" s="294">
        <f>M24/2</f>
        <v>0</v>
      </c>
      <c r="K24" s="128"/>
      <c r="L24" s="290" t="s">
        <v>100</v>
      </c>
      <c r="M24" s="106">
        <v>0</v>
      </c>
      <c r="N24" s="196"/>
      <c r="P24" s="10"/>
      <c r="Q24" s="59" t="s">
        <v>123</v>
      </c>
      <c r="R24" s="60"/>
      <c r="S24" s="102">
        <v>605</v>
      </c>
    </row>
    <row r="25" spans="3:19" ht="16.5" x14ac:dyDescent="0.3">
      <c r="C25" s="202"/>
      <c r="D25" s="140" t="s">
        <v>9</v>
      </c>
      <c r="E25" s="139"/>
      <c r="F25" s="139"/>
      <c r="G25" s="126">
        <f>SUM(G23:G24)</f>
        <v>0</v>
      </c>
      <c r="H25" s="127"/>
      <c r="I25" s="127"/>
      <c r="J25" s="126">
        <f>SUM(J23:J24)</f>
        <v>0</v>
      </c>
      <c r="K25" s="127"/>
      <c r="L25" s="127"/>
      <c r="M25" s="126">
        <f>SUM(M23:M24)</f>
        <v>0</v>
      </c>
      <c r="N25" s="196"/>
      <c r="P25" s="10"/>
      <c r="Q25" s="59" t="s">
        <v>87</v>
      </c>
      <c r="R25" s="60"/>
      <c r="S25" s="102">
        <v>105</v>
      </c>
    </row>
    <row r="26" spans="3:19" ht="17.25" thickBot="1" x14ac:dyDescent="0.35">
      <c r="C26" s="203"/>
      <c r="D26" s="152"/>
      <c r="E26" s="153"/>
      <c r="F26" s="153"/>
      <c r="G26" s="154"/>
      <c r="H26" s="154"/>
      <c r="I26" s="154"/>
      <c r="J26" s="154"/>
      <c r="K26" s="154"/>
      <c r="L26" s="154"/>
      <c r="M26" s="154"/>
      <c r="N26" s="204"/>
      <c r="P26" s="10"/>
      <c r="Q26" s="63" t="s">
        <v>88</v>
      </c>
      <c r="R26" s="64"/>
      <c r="S26" s="103">
        <v>325</v>
      </c>
    </row>
    <row r="27" spans="3:19" ht="16.5" x14ac:dyDescent="0.3">
      <c r="C27" s="119"/>
      <c r="D27" s="145"/>
      <c r="E27" s="146"/>
      <c r="F27" s="146"/>
      <c r="G27" s="147"/>
      <c r="H27" s="148"/>
      <c r="I27" s="148"/>
      <c r="J27" s="147"/>
      <c r="K27" s="148"/>
      <c r="L27" s="148"/>
      <c r="M27" s="147"/>
      <c r="N27" s="121"/>
      <c r="P27" s="10"/>
      <c r="Q27" s="63" t="s">
        <v>89</v>
      </c>
      <c r="R27" s="64"/>
      <c r="S27" s="103">
        <v>1220</v>
      </c>
    </row>
    <row r="28" spans="3:19" ht="20.25" x14ac:dyDescent="0.3">
      <c r="C28" s="122"/>
      <c r="D28" s="314" t="s">
        <v>55</v>
      </c>
      <c r="E28" s="315"/>
      <c r="F28" s="315"/>
      <c r="G28" s="315"/>
      <c r="H28" s="315"/>
      <c r="I28" s="315"/>
      <c r="J28" s="315"/>
      <c r="K28" s="315"/>
      <c r="L28" s="315"/>
      <c r="M28" s="315"/>
      <c r="N28" s="123"/>
      <c r="P28" s="10"/>
      <c r="Q28" s="67" t="s">
        <v>78</v>
      </c>
      <c r="R28" s="64"/>
      <c r="S28" s="103"/>
    </row>
    <row r="29" spans="3:19" ht="16.5" x14ac:dyDescent="0.3">
      <c r="C29" s="122"/>
      <c r="D29" s="305" t="s">
        <v>53</v>
      </c>
      <c r="E29" s="305"/>
      <c r="F29" s="305"/>
      <c r="G29" s="305"/>
      <c r="H29" s="305"/>
      <c r="I29" s="305"/>
      <c r="J29" s="305"/>
      <c r="K29" s="305"/>
      <c r="L29" s="305"/>
      <c r="M29" s="305"/>
      <c r="N29" s="123"/>
      <c r="P29" s="10"/>
      <c r="Q29" s="67" t="s">
        <v>90</v>
      </c>
      <c r="R29" s="64"/>
      <c r="S29" s="103">
        <v>239</v>
      </c>
    </row>
    <row r="30" spans="3:19" ht="17.25" thickBot="1" x14ac:dyDescent="0.35">
      <c r="C30" s="202"/>
      <c r="D30" s="149"/>
      <c r="E30" s="149"/>
      <c r="F30" s="149"/>
      <c r="G30" s="126" t="s">
        <v>0</v>
      </c>
      <c r="H30" s="127"/>
      <c r="I30" s="127"/>
      <c r="J30" s="126" t="s">
        <v>1</v>
      </c>
      <c r="K30" s="127"/>
      <c r="L30" s="127"/>
      <c r="M30" s="126" t="s">
        <v>56</v>
      </c>
      <c r="N30" s="196"/>
      <c r="P30" s="10"/>
      <c r="Q30" s="63" t="s">
        <v>91</v>
      </c>
      <c r="R30" s="64"/>
      <c r="S30" s="103">
        <v>1125</v>
      </c>
    </row>
    <row r="31" spans="3:19" ht="18" thickTop="1" thickBot="1" x14ac:dyDescent="0.35">
      <c r="C31" s="202"/>
      <c r="D31" s="150" t="s">
        <v>54</v>
      </c>
      <c r="E31" s="139"/>
      <c r="F31" s="139"/>
      <c r="G31" s="127">
        <f>M31</f>
        <v>0</v>
      </c>
      <c r="H31" s="127"/>
      <c r="I31" s="128"/>
      <c r="J31" s="127">
        <v>0</v>
      </c>
      <c r="K31" s="127"/>
      <c r="L31" s="127"/>
      <c r="M31" s="295">
        <v>0</v>
      </c>
      <c r="N31" s="196"/>
      <c r="P31" s="10"/>
      <c r="Q31" s="63" t="s">
        <v>92</v>
      </c>
      <c r="R31" s="64"/>
      <c r="S31" s="103">
        <v>56</v>
      </c>
    </row>
    <row r="32" spans="3:19" ht="18" thickTop="1" thickBot="1" x14ac:dyDescent="0.35">
      <c r="C32" s="202"/>
      <c r="D32" s="150" t="s">
        <v>55</v>
      </c>
      <c r="E32" s="139"/>
      <c r="F32" s="109" t="s">
        <v>59</v>
      </c>
      <c r="G32" s="296">
        <v>0</v>
      </c>
      <c r="H32" s="127"/>
      <c r="I32" s="108" t="s">
        <v>59</v>
      </c>
      <c r="J32" s="296">
        <v>0</v>
      </c>
      <c r="K32" s="127"/>
      <c r="L32" s="108" t="s">
        <v>59</v>
      </c>
      <c r="M32" s="297">
        <f>G32+J32</f>
        <v>0</v>
      </c>
      <c r="N32" s="196"/>
      <c r="P32" s="10"/>
      <c r="Q32" s="68" t="s">
        <v>106</v>
      </c>
      <c r="R32" s="57"/>
      <c r="S32" s="54"/>
    </row>
    <row r="33" spans="3:19" ht="16.5" x14ac:dyDescent="0.3">
      <c r="C33" s="202"/>
      <c r="D33" s="150" t="s">
        <v>70</v>
      </c>
      <c r="E33" s="139"/>
      <c r="F33" s="139"/>
      <c r="G33" s="126">
        <f>SUM(G31:G32)</f>
        <v>0</v>
      </c>
      <c r="H33" s="127"/>
      <c r="I33" s="128"/>
      <c r="J33" s="126">
        <f>SUM(J31:J32)</f>
        <v>0</v>
      </c>
      <c r="K33" s="127"/>
      <c r="L33" s="128"/>
      <c r="M33" s="126">
        <f>SUM(M31:M32)</f>
        <v>0</v>
      </c>
      <c r="N33" s="196"/>
      <c r="P33" s="10"/>
      <c r="Q33" s="17"/>
      <c r="R33" s="13"/>
      <c r="S33" s="18"/>
    </row>
    <row r="34" spans="3:19" ht="17.25" thickBot="1" x14ac:dyDescent="0.35">
      <c r="C34" s="202"/>
      <c r="D34" s="151" t="s">
        <v>71</v>
      </c>
      <c r="E34" s="139"/>
      <c r="F34" s="109" t="s">
        <v>58</v>
      </c>
      <c r="G34" s="112">
        <f>G25+G17</f>
        <v>3685</v>
      </c>
      <c r="H34" s="127"/>
      <c r="I34" s="113" t="s">
        <v>58</v>
      </c>
      <c r="J34" s="112">
        <f>J25+J17</f>
        <v>0</v>
      </c>
      <c r="K34" s="127"/>
      <c r="L34" s="113" t="s">
        <v>58</v>
      </c>
      <c r="M34" s="112">
        <f>M25+M17</f>
        <v>3685</v>
      </c>
      <c r="N34" s="196"/>
      <c r="P34" s="10"/>
      <c r="Q34" s="69" t="s">
        <v>93</v>
      </c>
      <c r="R34" s="47"/>
      <c r="S34" s="54">
        <f>S18+S21</f>
        <v>48303</v>
      </c>
    </row>
    <row r="35" spans="3:19" ht="16.5" x14ac:dyDescent="0.3">
      <c r="C35" s="202"/>
      <c r="D35" s="130" t="s">
        <v>72</v>
      </c>
      <c r="E35" s="139"/>
      <c r="F35" s="139"/>
      <c r="G35" s="126">
        <f>G34-G33</f>
        <v>3685</v>
      </c>
      <c r="H35" s="127"/>
      <c r="I35" s="127"/>
      <c r="J35" s="126">
        <f>J34-J33</f>
        <v>0</v>
      </c>
      <c r="K35" s="127"/>
      <c r="L35" s="127"/>
      <c r="M35" s="126">
        <f>M34-M33</f>
        <v>3685</v>
      </c>
      <c r="N35" s="196"/>
      <c r="P35" s="10"/>
      <c r="Q35" s="69" t="s">
        <v>94</v>
      </c>
      <c r="R35" s="47"/>
      <c r="S35" s="54">
        <f>SUM(S19:S21)</f>
        <v>74501</v>
      </c>
    </row>
    <row r="36" spans="3:19" ht="17.25" thickBot="1" x14ac:dyDescent="0.35">
      <c r="C36" s="203"/>
      <c r="D36" s="152"/>
      <c r="E36" s="153"/>
      <c r="F36" s="153"/>
      <c r="G36" s="154"/>
      <c r="H36" s="154"/>
      <c r="I36" s="154"/>
      <c r="J36" s="154"/>
      <c r="K36" s="154"/>
      <c r="L36" s="154"/>
      <c r="M36" s="154"/>
      <c r="N36" s="204"/>
      <c r="P36" s="10"/>
      <c r="Q36" s="19"/>
      <c r="R36" s="16"/>
      <c r="S36" s="20"/>
    </row>
    <row r="37" spans="3:19" ht="15.75" x14ac:dyDescent="0.25">
      <c r="C37" s="119"/>
      <c r="D37" s="145"/>
      <c r="E37" s="146"/>
      <c r="F37" s="146"/>
      <c r="G37" s="147"/>
      <c r="H37" s="148"/>
      <c r="I37" s="148"/>
      <c r="J37" s="147"/>
      <c r="K37" s="148"/>
      <c r="L37" s="148"/>
      <c r="M37" s="147"/>
      <c r="N37" s="121"/>
      <c r="P37" s="320" t="s">
        <v>104</v>
      </c>
      <c r="Q37" s="320"/>
      <c r="R37" s="22"/>
      <c r="S37" s="23"/>
    </row>
    <row r="38" spans="3:19" ht="18.75" x14ac:dyDescent="0.3">
      <c r="C38" s="122"/>
      <c r="D38" s="308" t="s">
        <v>8</v>
      </c>
      <c r="E38" s="308"/>
      <c r="F38" s="308"/>
      <c r="G38" s="308"/>
      <c r="H38" s="308"/>
      <c r="I38" s="308"/>
      <c r="J38" s="308"/>
      <c r="K38" s="308"/>
      <c r="L38" s="308"/>
      <c r="M38" s="308"/>
      <c r="N38" s="123"/>
      <c r="P38" s="10"/>
      <c r="Q38" s="53" t="s">
        <v>124</v>
      </c>
      <c r="R38" s="70"/>
      <c r="S38" s="71">
        <v>1769</v>
      </c>
    </row>
    <row r="39" spans="3:19" ht="30" customHeight="1" x14ac:dyDescent="0.3">
      <c r="C39" s="122"/>
      <c r="D39" s="309" t="s">
        <v>131</v>
      </c>
      <c r="E39" s="309"/>
      <c r="F39" s="309"/>
      <c r="G39" s="309"/>
      <c r="H39" s="309"/>
      <c r="I39" s="309"/>
      <c r="J39" s="309"/>
      <c r="K39" s="309"/>
      <c r="L39" s="309"/>
      <c r="M39" s="309"/>
      <c r="N39" s="123"/>
      <c r="P39" s="10"/>
      <c r="Q39" s="73" t="s">
        <v>125</v>
      </c>
      <c r="R39" s="70"/>
      <c r="S39" s="74"/>
    </row>
    <row r="40" spans="3:19" ht="17.25" thickBot="1" x14ac:dyDescent="0.35">
      <c r="C40" s="122"/>
      <c r="D40" s="149"/>
      <c r="E40" s="149"/>
      <c r="F40" s="149"/>
      <c r="G40" s="126" t="s">
        <v>0</v>
      </c>
      <c r="H40" s="127"/>
      <c r="I40" s="127"/>
      <c r="J40" s="126" t="s">
        <v>1</v>
      </c>
      <c r="K40" s="127"/>
      <c r="L40" s="127"/>
      <c r="M40" s="126" t="s">
        <v>56</v>
      </c>
      <c r="N40" s="123"/>
      <c r="P40" s="10"/>
      <c r="Q40" s="59" t="s">
        <v>126</v>
      </c>
      <c r="R40" s="60"/>
      <c r="S40" s="102"/>
    </row>
    <row r="41" spans="3:19" ht="18" thickTop="1" thickBot="1" x14ac:dyDescent="0.35">
      <c r="C41" s="122"/>
      <c r="D41" s="139" t="s">
        <v>5</v>
      </c>
      <c r="E41" s="139"/>
      <c r="F41" s="139"/>
      <c r="G41" s="128">
        <f>(M41*0.98945)/2</f>
        <v>0</v>
      </c>
      <c r="H41" s="128"/>
      <c r="I41" s="128"/>
      <c r="J41" s="128">
        <f>(M41*0.98945)/2</f>
        <v>0</v>
      </c>
      <c r="K41" s="128"/>
      <c r="L41" s="128"/>
      <c r="M41" s="106">
        <v>0</v>
      </c>
      <c r="N41" s="123"/>
      <c r="P41" s="10"/>
      <c r="Q41" s="53" t="s">
        <v>127</v>
      </c>
      <c r="R41" s="76"/>
      <c r="S41" s="77">
        <v>452</v>
      </c>
    </row>
    <row r="42" spans="3:19" ht="18" thickTop="1" thickBot="1" x14ac:dyDescent="0.35">
      <c r="C42" s="122"/>
      <c r="D42" s="139" t="s">
        <v>113</v>
      </c>
      <c r="E42" s="139"/>
      <c r="F42" s="139"/>
      <c r="G42" s="128">
        <f>(M42*0.95779)/2</f>
        <v>0</v>
      </c>
      <c r="H42" s="128"/>
      <c r="I42" s="128"/>
      <c r="J42" s="128">
        <f>(M42*0.95779)/2</f>
        <v>0</v>
      </c>
      <c r="K42" s="128"/>
      <c r="L42" s="128"/>
      <c r="M42" s="106">
        <v>0</v>
      </c>
      <c r="N42" s="123"/>
      <c r="P42" s="10"/>
      <c r="Q42" s="53" t="s">
        <v>128</v>
      </c>
      <c r="R42" s="70"/>
      <c r="S42" s="77">
        <v>2000</v>
      </c>
    </row>
    <row r="43" spans="3:19" ht="18" thickTop="1" thickBot="1" x14ac:dyDescent="0.35">
      <c r="C43" s="122"/>
      <c r="D43" s="139" t="s">
        <v>66</v>
      </c>
      <c r="E43" s="139"/>
      <c r="F43" s="139"/>
      <c r="G43" s="128">
        <f>M43/2</f>
        <v>0</v>
      </c>
      <c r="H43" s="128"/>
      <c r="I43" s="128"/>
      <c r="J43" s="128">
        <f>M43/2</f>
        <v>0</v>
      </c>
      <c r="K43" s="128"/>
      <c r="L43" s="128"/>
      <c r="M43" s="106">
        <v>0</v>
      </c>
      <c r="N43" s="123"/>
      <c r="P43" s="10"/>
      <c r="Q43" s="53" t="s">
        <v>129</v>
      </c>
      <c r="R43" s="70"/>
      <c r="S43" s="77">
        <v>19080</v>
      </c>
    </row>
    <row r="44" spans="3:19" ht="18" thickTop="1" thickBot="1" x14ac:dyDescent="0.35">
      <c r="C44" s="122"/>
      <c r="D44" s="139" t="s">
        <v>6</v>
      </c>
      <c r="E44" s="139"/>
      <c r="F44" s="139"/>
      <c r="G44" s="128">
        <f t="shared" ref="G44:G46" si="0">M44/2</f>
        <v>0</v>
      </c>
      <c r="H44" s="128"/>
      <c r="I44" s="128"/>
      <c r="J44" s="128">
        <f t="shared" ref="J44:J46" si="1">M44/2</f>
        <v>0</v>
      </c>
      <c r="K44" s="128"/>
      <c r="L44" s="128"/>
      <c r="M44" s="106">
        <v>0</v>
      </c>
      <c r="N44" s="123"/>
      <c r="P44" s="10"/>
      <c r="Q44" s="53" t="s">
        <v>130</v>
      </c>
      <c r="R44" s="70"/>
      <c r="S44" s="77">
        <v>3650</v>
      </c>
    </row>
    <row r="45" spans="3:19" ht="18" thickTop="1" thickBot="1" x14ac:dyDescent="0.35">
      <c r="C45" s="122"/>
      <c r="D45" s="139" t="s">
        <v>118</v>
      </c>
      <c r="E45" s="139"/>
      <c r="F45" s="139"/>
      <c r="G45" s="128">
        <v>0</v>
      </c>
      <c r="H45" s="128"/>
      <c r="I45" s="128"/>
      <c r="J45" s="128">
        <v>0</v>
      </c>
      <c r="K45" s="128"/>
      <c r="L45" s="128"/>
      <c r="M45" s="107">
        <v>0</v>
      </c>
      <c r="N45" s="123"/>
      <c r="P45" s="10"/>
      <c r="Q45" s="76"/>
      <c r="R45" s="70"/>
      <c r="S45" s="77"/>
    </row>
    <row r="46" spans="3:19" ht="18" thickTop="1" thickBot="1" x14ac:dyDescent="0.35">
      <c r="C46" s="122"/>
      <c r="D46" s="139" t="s">
        <v>7</v>
      </c>
      <c r="E46" s="139"/>
      <c r="F46" s="114" t="s">
        <v>59</v>
      </c>
      <c r="G46" s="108">
        <f t="shared" si="0"/>
        <v>0</v>
      </c>
      <c r="H46" s="128"/>
      <c r="I46" s="108" t="s">
        <v>59</v>
      </c>
      <c r="J46" s="108">
        <f t="shared" si="1"/>
        <v>0</v>
      </c>
      <c r="K46" s="128"/>
      <c r="L46" s="115" t="s">
        <v>59</v>
      </c>
      <c r="M46" s="116">
        <v>0</v>
      </c>
      <c r="N46" s="123"/>
      <c r="P46" s="10"/>
      <c r="Q46" s="69" t="s">
        <v>95</v>
      </c>
      <c r="R46" s="70"/>
      <c r="S46" s="78">
        <f>SUM(S38:S44)</f>
        <v>26951</v>
      </c>
    </row>
    <row r="47" spans="3:19" ht="16.5" x14ac:dyDescent="0.3">
      <c r="C47" s="122"/>
      <c r="D47" s="151" t="s">
        <v>116</v>
      </c>
      <c r="E47" s="139"/>
      <c r="F47" s="139"/>
      <c r="G47" s="128">
        <f>SUM(G41:G46)</f>
        <v>0</v>
      </c>
      <c r="H47" s="128"/>
      <c r="I47" s="128"/>
      <c r="J47" s="128">
        <f>SUM(J41:J46)</f>
        <v>0</v>
      </c>
      <c r="K47" s="128"/>
      <c r="L47" s="128"/>
      <c r="M47" s="128">
        <f>G47+J47</f>
        <v>0</v>
      </c>
      <c r="N47" s="123"/>
      <c r="P47" s="10"/>
      <c r="Q47" s="19"/>
      <c r="R47" s="16"/>
      <c r="S47" s="25"/>
    </row>
    <row r="48" spans="3:19" ht="17.25" thickBot="1" x14ac:dyDescent="0.3">
      <c r="C48" s="122"/>
      <c r="D48" s="151" t="s">
        <v>72</v>
      </c>
      <c r="E48" s="139"/>
      <c r="F48" s="114" t="s">
        <v>58</v>
      </c>
      <c r="G48" s="108">
        <f>G35</f>
        <v>3685</v>
      </c>
      <c r="H48" s="128"/>
      <c r="I48" s="108" t="s">
        <v>58</v>
      </c>
      <c r="J48" s="108">
        <f>J35</f>
        <v>0</v>
      </c>
      <c r="K48" s="128"/>
      <c r="L48" s="108" t="s">
        <v>58</v>
      </c>
      <c r="M48" s="108">
        <f>M35</f>
        <v>3685</v>
      </c>
      <c r="N48" s="123"/>
      <c r="P48" s="321" t="s">
        <v>105</v>
      </c>
      <c r="Q48" s="321"/>
      <c r="R48" s="27"/>
      <c r="S48" s="28"/>
    </row>
    <row r="49" spans="3:19" ht="16.5" x14ac:dyDescent="0.3">
      <c r="C49" s="122"/>
      <c r="D49" s="140" t="s">
        <v>73</v>
      </c>
      <c r="E49" s="139"/>
      <c r="F49" s="139"/>
      <c r="G49" s="126">
        <f>G48-G47</f>
        <v>3685</v>
      </c>
      <c r="H49" s="127"/>
      <c r="I49" s="127"/>
      <c r="J49" s="126">
        <f>J48-J47</f>
        <v>0</v>
      </c>
      <c r="K49" s="127"/>
      <c r="L49" s="127"/>
      <c r="M49" s="126">
        <f>M48-M47</f>
        <v>3685</v>
      </c>
      <c r="N49" s="123"/>
      <c r="P49" s="10"/>
      <c r="Q49" s="42" t="s">
        <v>96</v>
      </c>
      <c r="R49" s="47"/>
      <c r="S49" s="79">
        <f>S34+S46</f>
        <v>75254</v>
      </c>
    </row>
    <row r="50" spans="3:19" ht="17.25" thickBot="1" x14ac:dyDescent="0.35">
      <c r="C50" s="131"/>
      <c r="D50" s="152"/>
      <c r="E50" s="153"/>
      <c r="F50" s="153"/>
      <c r="G50" s="154"/>
      <c r="H50" s="154"/>
      <c r="I50" s="154"/>
      <c r="J50" s="154"/>
      <c r="K50" s="154"/>
      <c r="L50" s="154"/>
      <c r="M50" s="154"/>
      <c r="N50" s="133"/>
      <c r="P50" s="10"/>
      <c r="Q50" s="42" t="s">
        <v>97</v>
      </c>
      <c r="R50" s="47"/>
      <c r="S50" s="80">
        <f>S35+S46</f>
        <v>101452</v>
      </c>
    </row>
    <row r="51" spans="3:19" ht="16.5" x14ac:dyDescent="0.3">
      <c r="C51" s="119"/>
      <c r="D51" s="185"/>
      <c r="E51" s="205"/>
      <c r="F51" s="205"/>
      <c r="G51" s="187"/>
      <c r="H51" s="187"/>
      <c r="I51" s="187"/>
      <c r="J51" s="187"/>
      <c r="K51" s="187"/>
      <c r="L51" s="187"/>
      <c r="M51" s="187"/>
      <c r="N51" s="121"/>
      <c r="P51" s="10"/>
      <c r="Q51" s="104"/>
      <c r="R51" s="13"/>
      <c r="S51" s="105"/>
    </row>
    <row r="52" spans="3:19" s="5" customFormat="1" ht="18" x14ac:dyDescent="0.25">
      <c r="C52" s="155"/>
      <c r="D52" s="306" t="s">
        <v>144</v>
      </c>
      <c r="E52" s="306"/>
      <c r="F52" s="306"/>
      <c r="G52" s="306"/>
      <c r="H52" s="306"/>
      <c r="I52" s="306"/>
      <c r="J52" s="306"/>
      <c r="K52" s="306"/>
      <c r="L52" s="306"/>
      <c r="M52" s="306"/>
      <c r="N52" s="156"/>
      <c r="P52" s="16"/>
      <c r="Q52" s="322"/>
      <c r="R52" s="322"/>
      <c r="S52" s="322"/>
    </row>
    <row r="53" spans="3:19" ht="15.75" thickBot="1" x14ac:dyDescent="0.3">
      <c r="C53" s="131"/>
      <c r="D53" s="206"/>
      <c r="E53" s="207"/>
      <c r="F53" s="207"/>
      <c r="G53" s="208"/>
      <c r="H53" s="208"/>
      <c r="I53" s="208"/>
      <c r="J53" s="208"/>
      <c r="K53" s="208"/>
      <c r="L53" s="208"/>
      <c r="M53" s="208"/>
      <c r="N53" s="133"/>
      <c r="P53" s="16"/>
      <c r="Q53" s="322"/>
      <c r="R53" s="322"/>
      <c r="S53" s="322"/>
    </row>
    <row r="54" spans="3:19" ht="16.5" x14ac:dyDescent="0.3">
      <c r="C54" s="119"/>
      <c r="D54" s="157"/>
      <c r="E54" s="146"/>
      <c r="F54" s="146"/>
      <c r="G54" s="148"/>
      <c r="H54" s="148"/>
      <c r="I54" s="148"/>
      <c r="J54" s="148"/>
      <c r="K54" s="148"/>
      <c r="L54" s="148"/>
      <c r="M54" s="148"/>
      <c r="N54" s="121"/>
      <c r="P54" s="10"/>
      <c r="Q54" s="318"/>
      <c r="R54" s="318"/>
      <c r="S54" s="318"/>
    </row>
    <row r="55" spans="3:19" ht="18" x14ac:dyDescent="0.25">
      <c r="C55" s="122"/>
      <c r="D55" s="308" t="s">
        <v>44</v>
      </c>
      <c r="E55" s="308"/>
      <c r="F55" s="308"/>
      <c r="G55" s="308"/>
      <c r="H55" s="308"/>
      <c r="I55" s="308"/>
      <c r="J55" s="308"/>
      <c r="K55" s="308"/>
      <c r="L55" s="308"/>
      <c r="M55" s="308"/>
      <c r="N55" s="123"/>
    </row>
    <row r="56" spans="3:19" x14ac:dyDescent="0.2">
      <c r="C56" s="122"/>
      <c r="D56" s="307" t="s">
        <v>45</v>
      </c>
      <c r="E56" s="307"/>
      <c r="F56" s="307"/>
      <c r="G56" s="307"/>
      <c r="H56" s="307"/>
      <c r="I56" s="307"/>
      <c r="J56" s="307"/>
      <c r="K56" s="307"/>
      <c r="L56" s="307"/>
      <c r="M56" s="307"/>
      <c r="N56" s="123"/>
    </row>
    <row r="57" spans="3:19" ht="15.75" thickBot="1" x14ac:dyDescent="0.3">
      <c r="C57" s="122"/>
      <c r="D57" s="158" t="s">
        <v>27</v>
      </c>
      <c r="E57" s="159"/>
      <c r="F57" s="149"/>
      <c r="G57" s="126" t="s">
        <v>47</v>
      </c>
      <c r="H57" s="127"/>
      <c r="I57" s="127"/>
      <c r="J57" s="126" t="s">
        <v>46</v>
      </c>
      <c r="K57" s="127"/>
      <c r="L57" s="127"/>
      <c r="M57" s="127"/>
      <c r="N57" s="123"/>
    </row>
    <row r="58" spans="3:19" ht="16.5" thickTop="1" thickBot="1" x14ac:dyDescent="0.3">
      <c r="C58" s="122"/>
      <c r="D58" s="150" t="s">
        <v>28</v>
      </c>
      <c r="E58" s="149"/>
      <c r="F58" s="149"/>
      <c r="G58" s="106">
        <v>0</v>
      </c>
      <c r="H58" s="128"/>
      <c r="I58" s="128"/>
      <c r="J58" s="128">
        <f>G58*10</f>
        <v>0</v>
      </c>
      <c r="K58" s="128"/>
      <c r="L58" s="128"/>
      <c r="M58" s="128"/>
      <c r="N58" s="123"/>
    </row>
    <row r="59" spans="3:19" ht="16.5" thickTop="1" thickBot="1" x14ac:dyDescent="0.3">
      <c r="C59" s="122"/>
      <c r="D59" s="150" t="s">
        <v>29</v>
      </c>
      <c r="E59" s="149"/>
      <c r="F59" s="149"/>
      <c r="G59" s="106">
        <v>0</v>
      </c>
      <c r="H59" s="128"/>
      <c r="I59" s="128"/>
      <c r="J59" s="128">
        <f t="shared" ref="J59:J74" si="2">G59*10</f>
        <v>0</v>
      </c>
      <c r="K59" s="128"/>
      <c r="L59" s="128"/>
      <c r="M59" s="128"/>
      <c r="N59" s="123"/>
    </row>
    <row r="60" spans="3:19" ht="16.5" thickTop="1" thickBot="1" x14ac:dyDescent="0.3">
      <c r="C60" s="122"/>
      <c r="D60" s="150" t="s">
        <v>30</v>
      </c>
      <c r="E60" s="149"/>
      <c r="F60" s="149"/>
      <c r="G60" s="106">
        <v>0</v>
      </c>
      <c r="H60" s="128"/>
      <c r="I60" s="128"/>
      <c r="J60" s="128">
        <f t="shared" si="2"/>
        <v>0</v>
      </c>
      <c r="K60" s="128"/>
      <c r="L60" s="128"/>
      <c r="M60" s="128"/>
      <c r="N60" s="123"/>
    </row>
    <row r="61" spans="3:19" ht="16.5" thickTop="1" thickBot="1" x14ac:dyDescent="0.3">
      <c r="C61" s="122"/>
      <c r="D61" s="150" t="s">
        <v>31</v>
      </c>
      <c r="E61" s="149"/>
      <c r="F61" s="149"/>
      <c r="G61" s="106">
        <v>0</v>
      </c>
      <c r="H61" s="128"/>
      <c r="I61" s="128"/>
      <c r="J61" s="128">
        <f t="shared" si="2"/>
        <v>0</v>
      </c>
      <c r="K61" s="128"/>
      <c r="L61" s="128"/>
      <c r="M61" s="128"/>
      <c r="N61" s="123"/>
    </row>
    <row r="62" spans="3:19" ht="16.5" thickTop="1" thickBot="1" x14ac:dyDescent="0.3">
      <c r="C62" s="122"/>
      <c r="D62" s="150" t="s">
        <v>32</v>
      </c>
      <c r="E62" s="149"/>
      <c r="F62" s="149"/>
      <c r="G62" s="106">
        <v>0</v>
      </c>
      <c r="H62" s="128"/>
      <c r="I62" s="128"/>
      <c r="J62" s="128">
        <f t="shared" si="2"/>
        <v>0</v>
      </c>
      <c r="K62" s="128"/>
      <c r="L62" s="128"/>
      <c r="M62" s="128"/>
      <c r="N62" s="123"/>
    </row>
    <row r="63" spans="3:19" ht="16.5" thickTop="1" thickBot="1" x14ac:dyDescent="0.3">
      <c r="C63" s="122"/>
      <c r="D63" s="150" t="s">
        <v>81</v>
      </c>
      <c r="E63" s="149"/>
      <c r="F63" s="149"/>
      <c r="G63" s="106">
        <v>0</v>
      </c>
      <c r="H63" s="128"/>
      <c r="I63" s="128"/>
      <c r="J63" s="128">
        <f t="shared" si="2"/>
        <v>0</v>
      </c>
      <c r="K63" s="128"/>
      <c r="L63" s="128"/>
      <c r="M63" s="128"/>
      <c r="N63" s="123"/>
    </row>
    <row r="64" spans="3:19" ht="16.5" thickTop="1" thickBot="1" x14ac:dyDescent="0.3">
      <c r="C64" s="122"/>
      <c r="D64" s="150" t="s">
        <v>142</v>
      </c>
      <c r="E64" s="149"/>
      <c r="F64" s="149"/>
      <c r="G64" s="106">
        <v>0</v>
      </c>
      <c r="H64" s="128"/>
      <c r="I64" s="128"/>
      <c r="J64" s="128">
        <f t="shared" si="2"/>
        <v>0</v>
      </c>
      <c r="K64" s="128"/>
      <c r="L64" s="128"/>
      <c r="M64" s="128"/>
      <c r="N64" s="123"/>
    </row>
    <row r="65" spans="3:14" ht="16.5" thickTop="1" thickBot="1" x14ac:dyDescent="0.3">
      <c r="C65" s="122"/>
      <c r="D65" s="150" t="s">
        <v>139</v>
      </c>
      <c r="E65" s="149"/>
      <c r="F65" s="149"/>
      <c r="G65" s="106">
        <v>0</v>
      </c>
      <c r="H65" s="128"/>
      <c r="I65" s="128"/>
      <c r="J65" s="128">
        <f t="shared" si="2"/>
        <v>0</v>
      </c>
      <c r="K65" s="128"/>
      <c r="L65" s="128"/>
      <c r="M65" s="128"/>
      <c r="N65" s="123"/>
    </row>
    <row r="66" spans="3:14" ht="16.5" thickTop="1" thickBot="1" x14ac:dyDescent="0.3">
      <c r="C66" s="122"/>
      <c r="D66" s="158" t="s">
        <v>34</v>
      </c>
      <c r="E66" s="159"/>
      <c r="F66" s="149"/>
      <c r="G66" s="160"/>
      <c r="H66" s="128"/>
      <c r="I66" s="128"/>
      <c r="J66" s="160"/>
      <c r="K66" s="128"/>
      <c r="L66" s="128"/>
      <c r="M66" s="128"/>
      <c r="N66" s="123"/>
    </row>
    <row r="67" spans="3:14" ht="16.5" thickTop="1" thickBot="1" x14ac:dyDescent="0.3">
      <c r="C67" s="122"/>
      <c r="D67" s="150" t="s">
        <v>35</v>
      </c>
      <c r="E67" s="149"/>
      <c r="F67" s="149"/>
      <c r="G67" s="106">
        <v>0</v>
      </c>
      <c r="H67" s="128"/>
      <c r="I67" s="128"/>
      <c r="J67" s="128">
        <f t="shared" si="2"/>
        <v>0</v>
      </c>
      <c r="K67" s="128"/>
      <c r="L67" s="128"/>
      <c r="M67" s="128"/>
      <c r="N67" s="123"/>
    </row>
    <row r="68" spans="3:14" ht="16.5" thickTop="1" thickBot="1" x14ac:dyDescent="0.3">
      <c r="C68" s="122"/>
      <c r="D68" s="150" t="s">
        <v>36</v>
      </c>
      <c r="E68" s="149"/>
      <c r="F68" s="149"/>
      <c r="G68" s="106">
        <v>0</v>
      </c>
      <c r="H68" s="128"/>
      <c r="I68" s="128"/>
      <c r="J68" s="128">
        <f t="shared" si="2"/>
        <v>0</v>
      </c>
      <c r="K68" s="128"/>
      <c r="L68" s="128"/>
      <c r="M68" s="128"/>
      <c r="N68" s="123"/>
    </row>
    <row r="69" spans="3:14" ht="16.5" thickTop="1" thickBot="1" x14ac:dyDescent="0.3">
      <c r="C69" s="122"/>
      <c r="D69" s="150" t="s">
        <v>37</v>
      </c>
      <c r="E69" s="149"/>
      <c r="F69" s="149"/>
      <c r="G69" s="106">
        <v>0</v>
      </c>
      <c r="H69" s="128"/>
      <c r="I69" s="128"/>
      <c r="J69" s="128">
        <f t="shared" si="2"/>
        <v>0</v>
      </c>
      <c r="K69" s="128"/>
      <c r="L69" s="128"/>
      <c r="M69" s="128"/>
      <c r="N69" s="123"/>
    </row>
    <row r="70" spans="3:14" ht="16.5" thickTop="1" thickBot="1" x14ac:dyDescent="0.3">
      <c r="C70" s="122"/>
      <c r="D70" s="150" t="s">
        <v>38</v>
      </c>
      <c r="E70" s="149"/>
      <c r="F70" s="149"/>
      <c r="G70" s="106">
        <v>0</v>
      </c>
      <c r="H70" s="128"/>
      <c r="I70" s="128"/>
      <c r="J70" s="128">
        <f t="shared" si="2"/>
        <v>0</v>
      </c>
      <c r="K70" s="128"/>
      <c r="L70" s="128"/>
      <c r="M70" s="128"/>
      <c r="N70" s="123"/>
    </row>
    <row r="71" spans="3:14" ht="16.5" thickTop="1" thickBot="1" x14ac:dyDescent="0.3">
      <c r="C71" s="122"/>
      <c r="D71" s="158" t="s">
        <v>39</v>
      </c>
      <c r="E71" s="159"/>
      <c r="F71" s="149"/>
      <c r="G71" s="160"/>
      <c r="H71" s="128"/>
      <c r="I71" s="128"/>
      <c r="J71" s="160"/>
      <c r="K71" s="128"/>
      <c r="L71" s="128"/>
      <c r="M71" s="128"/>
      <c r="N71" s="123"/>
    </row>
    <row r="72" spans="3:14" ht="16.5" thickTop="1" thickBot="1" x14ac:dyDescent="0.3">
      <c r="C72" s="122"/>
      <c r="D72" s="150" t="s">
        <v>40</v>
      </c>
      <c r="E72" s="149"/>
      <c r="F72" s="149"/>
      <c r="G72" s="106">
        <v>0</v>
      </c>
      <c r="H72" s="128"/>
      <c r="I72" s="128"/>
      <c r="J72" s="128">
        <f t="shared" si="2"/>
        <v>0</v>
      </c>
      <c r="K72" s="128"/>
      <c r="L72" s="128"/>
      <c r="M72" s="128"/>
      <c r="N72" s="123"/>
    </row>
    <row r="73" spans="3:14" ht="16.5" thickTop="1" thickBot="1" x14ac:dyDescent="0.3">
      <c r="C73" s="122"/>
      <c r="D73" s="150" t="s">
        <v>41</v>
      </c>
      <c r="E73" s="149"/>
      <c r="F73" s="149"/>
      <c r="G73" s="106">
        <v>0</v>
      </c>
      <c r="H73" s="128"/>
      <c r="I73" s="128"/>
      <c r="J73" s="128">
        <f t="shared" si="2"/>
        <v>0</v>
      </c>
      <c r="K73" s="128"/>
      <c r="L73" s="128"/>
      <c r="M73" s="128"/>
      <c r="N73" s="123"/>
    </row>
    <row r="74" spans="3:14" ht="16.5" thickTop="1" thickBot="1" x14ac:dyDescent="0.3">
      <c r="C74" s="122"/>
      <c r="D74" s="150" t="s">
        <v>42</v>
      </c>
      <c r="E74" s="149"/>
      <c r="F74" s="149"/>
      <c r="G74" s="117">
        <v>0</v>
      </c>
      <c r="H74" s="128"/>
      <c r="I74" s="128"/>
      <c r="J74" s="108">
        <f t="shared" si="2"/>
        <v>0</v>
      </c>
      <c r="K74" s="128"/>
      <c r="L74" s="128"/>
      <c r="M74" s="128"/>
      <c r="N74" s="123"/>
    </row>
    <row r="75" spans="3:14" s="6" customFormat="1" ht="18" x14ac:dyDescent="0.25">
      <c r="C75" s="161"/>
      <c r="D75" s="140" t="s">
        <v>51</v>
      </c>
      <c r="E75" s="149"/>
      <c r="F75" s="149"/>
      <c r="G75" s="126">
        <f>SUM(G58:G74)</f>
        <v>0</v>
      </c>
      <c r="H75" s="127"/>
      <c r="I75" s="127"/>
      <c r="J75" s="126">
        <f>SUM(J58:J74)</f>
        <v>0</v>
      </c>
      <c r="K75" s="127"/>
      <c r="L75" s="127"/>
      <c r="M75" s="127"/>
      <c r="N75" s="162"/>
    </row>
    <row r="76" spans="3:14" s="6" customFormat="1" ht="18.75" thickBot="1" x14ac:dyDescent="0.3">
      <c r="C76" s="163"/>
      <c r="D76" s="210"/>
      <c r="E76" s="211"/>
      <c r="F76" s="211"/>
      <c r="G76" s="212"/>
      <c r="H76" s="143"/>
      <c r="I76" s="143"/>
      <c r="J76" s="212"/>
      <c r="K76" s="144"/>
      <c r="L76" s="144"/>
      <c r="M76" s="144"/>
      <c r="N76" s="164"/>
    </row>
    <row r="77" spans="3:14" s="6" customFormat="1" ht="18" x14ac:dyDescent="0.25">
      <c r="C77" s="165"/>
      <c r="D77" s="298"/>
      <c r="E77" s="299"/>
      <c r="F77" s="299"/>
      <c r="G77" s="300"/>
      <c r="H77" s="300"/>
      <c r="I77" s="300"/>
      <c r="J77" s="300"/>
      <c r="K77" s="300"/>
      <c r="L77" s="300"/>
      <c r="M77" s="300"/>
      <c r="N77" s="166"/>
    </row>
    <row r="78" spans="3:14" ht="18" x14ac:dyDescent="0.2">
      <c r="C78" s="122"/>
      <c r="D78" s="311" t="s">
        <v>138</v>
      </c>
      <c r="E78" s="311"/>
      <c r="F78" s="311"/>
      <c r="G78" s="311"/>
      <c r="H78" s="311"/>
      <c r="I78" s="311"/>
      <c r="J78" s="311"/>
      <c r="K78" s="311"/>
      <c r="L78" s="311"/>
      <c r="M78" s="311"/>
      <c r="N78" s="123"/>
    </row>
    <row r="79" spans="3:14" ht="18.75" thickBot="1" x14ac:dyDescent="0.25">
      <c r="C79" s="131"/>
      <c r="D79" s="301"/>
      <c r="E79" s="301"/>
      <c r="F79" s="301"/>
      <c r="G79" s="301"/>
      <c r="H79" s="301"/>
      <c r="I79" s="301"/>
      <c r="J79" s="301"/>
      <c r="K79" s="301"/>
      <c r="L79" s="301"/>
      <c r="M79" s="301"/>
      <c r="N79" s="133"/>
    </row>
    <row r="80" spans="3:14" ht="18" x14ac:dyDescent="0.2">
      <c r="C80" s="119"/>
      <c r="D80" s="213"/>
      <c r="E80" s="213"/>
      <c r="F80" s="213"/>
      <c r="G80" s="213"/>
      <c r="H80" s="213"/>
      <c r="I80" s="213"/>
      <c r="J80" s="213"/>
      <c r="K80" s="213"/>
      <c r="L80" s="213"/>
      <c r="M80" s="213"/>
      <c r="N80" s="121"/>
    </row>
    <row r="81" spans="3:21" ht="18" x14ac:dyDescent="0.25">
      <c r="C81" s="122"/>
      <c r="D81" s="308" t="s">
        <v>11</v>
      </c>
      <c r="E81" s="308"/>
      <c r="F81" s="308"/>
      <c r="G81" s="308"/>
      <c r="H81" s="308"/>
      <c r="I81" s="308"/>
      <c r="J81" s="308"/>
      <c r="K81" s="308"/>
      <c r="L81" s="308"/>
      <c r="M81" s="308"/>
      <c r="N81" s="123"/>
    </row>
    <row r="82" spans="3:21" ht="18" x14ac:dyDescent="0.25">
      <c r="C82" s="202"/>
      <c r="D82" s="216"/>
      <c r="E82" s="216"/>
      <c r="F82" s="216"/>
      <c r="G82" s="216"/>
      <c r="H82" s="216"/>
      <c r="I82" s="216"/>
      <c r="J82" s="216"/>
      <c r="K82" s="216"/>
      <c r="L82" s="216"/>
      <c r="M82" s="216"/>
      <c r="N82" s="123"/>
    </row>
    <row r="83" spans="3:21" ht="18.75" thickBot="1" x14ac:dyDescent="0.3">
      <c r="C83" s="202"/>
      <c r="D83" s="167"/>
      <c r="E83" s="167"/>
      <c r="F83" s="167"/>
      <c r="G83" s="168" t="s">
        <v>63</v>
      </c>
      <c r="H83" s="167"/>
      <c r="I83" s="167"/>
      <c r="J83" s="167"/>
      <c r="K83" s="167"/>
      <c r="L83" s="167"/>
      <c r="M83" s="167"/>
      <c r="N83" s="123"/>
    </row>
    <row r="84" spans="3:21" ht="15.75" thickTop="1" thickBot="1" x14ac:dyDescent="0.25">
      <c r="C84" s="202"/>
      <c r="D84" s="139" t="s">
        <v>12</v>
      </c>
      <c r="E84" s="139"/>
      <c r="F84" s="139"/>
      <c r="G84" s="106">
        <v>0</v>
      </c>
      <c r="H84" s="128"/>
      <c r="I84" s="128"/>
      <c r="J84" s="128"/>
      <c r="K84" s="128"/>
      <c r="L84" s="128"/>
      <c r="M84" s="128"/>
      <c r="N84" s="123"/>
    </row>
    <row r="85" spans="3:21" ht="15.75" thickTop="1" thickBot="1" x14ac:dyDescent="0.25">
      <c r="C85" s="202"/>
      <c r="D85" s="139" t="s">
        <v>13</v>
      </c>
      <c r="E85" s="139"/>
      <c r="F85" s="139"/>
      <c r="G85" s="106">
        <v>0</v>
      </c>
      <c r="H85" s="128"/>
      <c r="I85" s="128"/>
      <c r="J85" s="128"/>
      <c r="K85" s="128"/>
      <c r="L85" s="128"/>
      <c r="M85" s="128"/>
      <c r="N85" s="123"/>
    </row>
    <row r="86" spans="3:21" ht="15.75" thickTop="1" thickBot="1" x14ac:dyDescent="0.25">
      <c r="C86" s="202"/>
      <c r="D86" s="139" t="s">
        <v>2</v>
      </c>
      <c r="E86" s="139"/>
      <c r="F86" s="139"/>
      <c r="G86" s="116">
        <v>0</v>
      </c>
      <c r="H86" s="128"/>
      <c r="I86" s="128"/>
      <c r="J86" s="128"/>
      <c r="K86" s="128"/>
      <c r="L86" s="128"/>
      <c r="M86" s="128"/>
      <c r="N86" s="123"/>
    </row>
    <row r="87" spans="3:21" ht="15" x14ac:dyDescent="0.25">
      <c r="C87" s="202"/>
      <c r="D87" s="140" t="s">
        <v>14</v>
      </c>
      <c r="E87" s="139"/>
      <c r="F87" s="139"/>
      <c r="G87" s="126">
        <f>SUM(G84:G86)</f>
        <v>0</v>
      </c>
      <c r="H87" s="128"/>
      <c r="I87" s="128"/>
      <c r="J87" s="128"/>
      <c r="K87" s="128"/>
      <c r="L87" s="128"/>
      <c r="M87" s="128"/>
      <c r="N87" s="123"/>
    </row>
    <row r="88" spans="3:21" ht="15.75" thickBot="1" x14ac:dyDescent="0.3">
      <c r="C88" s="203"/>
      <c r="D88" s="152"/>
      <c r="E88" s="153"/>
      <c r="F88" s="153"/>
      <c r="G88" s="154"/>
      <c r="H88" s="132"/>
      <c r="I88" s="132"/>
      <c r="J88" s="132"/>
      <c r="K88" s="132"/>
      <c r="L88" s="132"/>
      <c r="M88" s="132"/>
      <c r="N88" s="133"/>
    </row>
    <row r="89" spans="3:21" ht="15" x14ac:dyDescent="0.25">
      <c r="C89" s="119"/>
      <c r="D89" s="169"/>
      <c r="E89" s="146"/>
      <c r="F89" s="146"/>
      <c r="G89" s="148"/>
      <c r="H89" s="135"/>
      <c r="I89" s="135"/>
      <c r="J89" s="135"/>
      <c r="K89" s="135"/>
      <c r="L89" s="135"/>
      <c r="M89" s="135"/>
      <c r="N89" s="121"/>
    </row>
    <row r="90" spans="3:21" ht="18" x14ac:dyDescent="0.25">
      <c r="C90" s="122"/>
      <c r="D90" s="308" t="s">
        <v>15</v>
      </c>
      <c r="E90" s="308"/>
      <c r="F90" s="308"/>
      <c r="G90" s="308"/>
      <c r="H90" s="308"/>
      <c r="I90" s="308"/>
      <c r="J90" s="308"/>
      <c r="K90" s="308"/>
      <c r="L90" s="308"/>
      <c r="M90" s="308"/>
      <c r="N90" s="123"/>
      <c r="O90" s="2"/>
      <c r="Q90" s="2"/>
      <c r="S90" s="2"/>
      <c r="U90" s="2"/>
    </row>
    <row r="91" spans="3:21" ht="15.75" thickBot="1" x14ac:dyDescent="0.3">
      <c r="C91" s="122"/>
      <c r="D91" s="168" t="s">
        <v>62</v>
      </c>
      <c r="E91" s="149"/>
      <c r="F91" s="149"/>
      <c r="G91" s="126" t="s">
        <v>47</v>
      </c>
      <c r="H91" s="127"/>
      <c r="I91" s="127"/>
      <c r="J91" s="126" t="s">
        <v>46</v>
      </c>
      <c r="K91" s="127"/>
      <c r="L91" s="127"/>
      <c r="M91" s="127"/>
      <c r="N91" s="123"/>
    </row>
    <row r="92" spans="3:21" ht="15.75" thickTop="1" thickBot="1" x14ac:dyDescent="0.25">
      <c r="C92" s="122"/>
      <c r="D92" s="150" t="s">
        <v>16</v>
      </c>
      <c r="E92" s="139"/>
      <c r="F92" s="139"/>
      <c r="G92" s="106">
        <v>0</v>
      </c>
      <c r="H92" s="128"/>
      <c r="I92" s="128"/>
      <c r="J92" s="128">
        <f>G92*10</f>
        <v>0</v>
      </c>
      <c r="K92" s="128"/>
      <c r="L92" s="128"/>
      <c r="M92" s="128"/>
      <c r="N92" s="123"/>
      <c r="Q92" s="1" t="s">
        <v>43</v>
      </c>
    </row>
    <row r="93" spans="3:21" ht="15.75" thickTop="1" thickBot="1" x14ac:dyDescent="0.25">
      <c r="C93" s="122"/>
      <c r="D93" s="150" t="s">
        <v>17</v>
      </c>
      <c r="E93" s="139"/>
      <c r="F93" s="139"/>
      <c r="G93" s="106">
        <v>0</v>
      </c>
      <c r="H93" s="128"/>
      <c r="I93" s="128"/>
      <c r="J93" s="128">
        <f t="shared" ref="J93:J103" si="3">G93*10</f>
        <v>0</v>
      </c>
      <c r="K93" s="128"/>
      <c r="L93" s="128"/>
      <c r="M93" s="128"/>
      <c r="N93" s="123"/>
    </row>
    <row r="94" spans="3:21" ht="15.75" thickTop="1" thickBot="1" x14ac:dyDescent="0.25">
      <c r="C94" s="122"/>
      <c r="D94" s="150" t="s">
        <v>18</v>
      </c>
      <c r="E94" s="139"/>
      <c r="F94" s="139"/>
      <c r="G94" s="106">
        <v>0</v>
      </c>
      <c r="H94" s="128"/>
      <c r="I94" s="128"/>
      <c r="J94" s="128">
        <f t="shared" si="3"/>
        <v>0</v>
      </c>
      <c r="K94" s="128"/>
      <c r="L94" s="128"/>
      <c r="M94" s="128"/>
      <c r="N94" s="123"/>
    </row>
    <row r="95" spans="3:21" ht="15.75" thickTop="1" thickBot="1" x14ac:dyDescent="0.25">
      <c r="C95" s="122"/>
      <c r="D95" s="150" t="s">
        <v>19</v>
      </c>
      <c r="E95" s="139"/>
      <c r="F95" s="139"/>
      <c r="G95" s="106">
        <v>0</v>
      </c>
      <c r="H95" s="128"/>
      <c r="I95" s="128"/>
      <c r="J95" s="128">
        <f t="shared" si="3"/>
        <v>0</v>
      </c>
      <c r="K95" s="128"/>
      <c r="L95" s="128"/>
      <c r="M95" s="128"/>
      <c r="N95" s="123"/>
    </row>
    <row r="96" spans="3:21" ht="15.75" thickTop="1" thickBot="1" x14ac:dyDescent="0.25">
      <c r="C96" s="122"/>
      <c r="D96" s="150" t="s">
        <v>20</v>
      </c>
      <c r="E96" s="139"/>
      <c r="F96" s="139"/>
      <c r="G96" s="106">
        <v>0</v>
      </c>
      <c r="H96" s="128"/>
      <c r="I96" s="128"/>
      <c r="J96" s="128">
        <f t="shared" si="3"/>
        <v>0</v>
      </c>
      <c r="K96" s="128"/>
      <c r="L96" s="128"/>
      <c r="M96" s="128"/>
      <c r="N96" s="123"/>
    </row>
    <row r="97" spans="3:14" ht="15.75" thickTop="1" thickBot="1" x14ac:dyDescent="0.25">
      <c r="C97" s="122"/>
      <c r="D97" s="150" t="s">
        <v>21</v>
      </c>
      <c r="E97" s="139"/>
      <c r="F97" s="139"/>
      <c r="G97" s="106">
        <v>0</v>
      </c>
      <c r="H97" s="128"/>
      <c r="I97" s="128"/>
      <c r="J97" s="128">
        <f t="shared" si="3"/>
        <v>0</v>
      </c>
      <c r="K97" s="128"/>
      <c r="L97" s="128"/>
      <c r="M97" s="128"/>
      <c r="N97" s="123"/>
    </row>
    <row r="98" spans="3:14" ht="15.75" thickTop="1" thickBot="1" x14ac:dyDescent="0.25">
      <c r="C98" s="122"/>
      <c r="D98" s="150" t="s">
        <v>22</v>
      </c>
      <c r="E98" s="139"/>
      <c r="F98" s="139"/>
      <c r="G98" s="106">
        <v>0</v>
      </c>
      <c r="H98" s="128"/>
      <c r="I98" s="128"/>
      <c r="J98" s="128">
        <f t="shared" si="3"/>
        <v>0</v>
      </c>
      <c r="K98" s="128"/>
      <c r="L98" s="128"/>
      <c r="M98" s="128"/>
      <c r="N98" s="123"/>
    </row>
    <row r="99" spans="3:14" ht="16.5" thickTop="1" thickBot="1" x14ac:dyDescent="0.3">
      <c r="C99" s="122"/>
      <c r="D99" s="150" t="s">
        <v>33</v>
      </c>
      <c r="E99" s="149"/>
      <c r="F99" s="149"/>
      <c r="G99" s="106">
        <v>0</v>
      </c>
      <c r="H99" s="128"/>
      <c r="I99" s="128"/>
      <c r="J99" s="128">
        <f>G99*10</f>
        <v>0</v>
      </c>
      <c r="K99" s="128"/>
      <c r="L99" s="128"/>
      <c r="M99" s="128"/>
      <c r="N99" s="123"/>
    </row>
    <row r="100" spans="3:14" ht="15.75" thickTop="1" thickBot="1" x14ac:dyDescent="0.25">
      <c r="C100" s="122"/>
      <c r="D100" s="150" t="s">
        <v>23</v>
      </c>
      <c r="E100" s="139"/>
      <c r="F100" s="139"/>
      <c r="G100" s="106">
        <v>0</v>
      </c>
      <c r="H100" s="128"/>
      <c r="I100" s="128"/>
      <c r="J100" s="128">
        <f t="shared" si="3"/>
        <v>0</v>
      </c>
      <c r="K100" s="128"/>
      <c r="L100" s="128"/>
      <c r="M100" s="128"/>
      <c r="N100" s="123"/>
    </row>
    <row r="101" spans="3:14" ht="15.75" thickTop="1" thickBot="1" x14ac:dyDescent="0.25">
      <c r="C101" s="122"/>
      <c r="D101" s="150" t="s">
        <v>24</v>
      </c>
      <c r="E101" s="139"/>
      <c r="F101" s="139"/>
      <c r="G101" s="106">
        <v>0</v>
      </c>
      <c r="H101" s="128"/>
      <c r="I101" s="128"/>
      <c r="J101" s="128">
        <f t="shared" si="3"/>
        <v>0</v>
      </c>
      <c r="K101" s="128"/>
      <c r="L101" s="128"/>
      <c r="M101" s="128"/>
      <c r="N101" s="123"/>
    </row>
    <row r="102" spans="3:14" ht="15.75" thickTop="1" thickBot="1" x14ac:dyDescent="0.25">
      <c r="C102" s="122"/>
      <c r="D102" s="150" t="s">
        <v>25</v>
      </c>
      <c r="E102" s="139"/>
      <c r="F102" s="139"/>
      <c r="G102" s="106">
        <v>0</v>
      </c>
      <c r="H102" s="128"/>
      <c r="I102" s="128"/>
      <c r="J102" s="128">
        <f t="shared" si="3"/>
        <v>0</v>
      </c>
      <c r="K102" s="128"/>
      <c r="L102" s="128"/>
      <c r="M102" s="128"/>
      <c r="N102" s="123"/>
    </row>
    <row r="103" spans="3:14" ht="15.75" thickTop="1" thickBot="1" x14ac:dyDescent="0.25">
      <c r="C103" s="122"/>
      <c r="D103" s="150" t="s">
        <v>2</v>
      </c>
      <c r="E103" s="139"/>
      <c r="F103" s="139"/>
      <c r="G103" s="116">
        <v>0</v>
      </c>
      <c r="H103" s="128"/>
      <c r="I103" s="128"/>
      <c r="J103" s="108">
        <f t="shared" si="3"/>
        <v>0</v>
      </c>
      <c r="K103" s="128"/>
      <c r="L103" s="128"/>
      <c r="M103" s="128"/>
      <c r="N103" s="123"/>
    </row>
    <row r="104" spans="3:14" ht="15" x14ac:dyDescent="0.25">
      <c r="C104" s="122"/>
      <c r="D104" s="140" t="s">
        <v>26</v>
      </c>
      <c r="E104" s="139"/>
      <c r="F104" s="139"/>
      <c r="G104" s="126">
        <f>SUM(G92:G103)</f>
        <v>0</v>
      </c>
      <c r="H104" s="127"/>
      <c r="I104" s="127"/>
      <c r="J104" s="126">
        <f>SUM(J92:J103)</f>
        <v>0</v>
      </c>
      <c r="K104" s="128"/>
      <c r="L104" s="128"/>
      <c r="M104" s="128"/>
      <c r="N104" s="123"/>
    </row>
    <row r="105" spans="3:14" ht="15.75" thickBot="1" x14ac:dyDescent="0.3">
      <c r="C105" s="131"/>
      <c r="D105" s="170"/>
      <c r="E105" s="153"/>
      <c r="F105" s="153"/>
      <c r="G105" s="154"/>
      <c r="H105" s="154"/>
      <c r="I105" s="154"/>
      <c r="J105" s="154"/>
      <c r="K105" s="132"/>
      <c r="L105" s="132"/>
      <c r="M105" s="132"/>
      <c r="N105" s="133"/>
    </row>
    <row r="106" spans="3:14" ht="15" x14ac:dyDescent="0.25">
      <c r="C106" s="119"/>
      <c r="D106" s="218"/>
      <c r="E106" s="146"/>
      <c r="F106" s="146"/>
      <c r="G106" s="148"/>
      <c r="H106" s="148"/>
      <c r="I106" s="148"/>
      <c r="J106" s="148"/>
      <c r="K106" s="135"/>
      <c r="L106" s="135"/>
      <c r="M106" s="135"/>
      <c r="N106" s="121"/>
    </row>
    <row r="107" spans="3:14" s="3" customFormat="1" ht="18" x14ac:dyDescent="0.25">
      <c r="C107" s="171"/>
      <c r="D107" s="310" t="s">
        <v>50</v>
      </c>
      <c r="E107" s="310"/>
      <c r="F107" s="310"/>
      <c r="G107" s="310"/>
      <c r="H107" s="310"/>
      <c r="I107" s="310"/>
      <c r="J107" s="310"/>
      <c r="K107" s="310"/>
      <c r="L107" s="310"/>
      <c r="M107" s="310"/>
      <c r="N107" s="173"/>
    </row>
    <row r="108" spans="3:14" s="3" customFormat="1" ht="18" x14ac:dyDescent="0.25">
      <c r="C108" s="171"/>
      <c r="D108" s="172"/>
      <c r="E108" s="172"/>
      <c r="F108" s="172"/>
      <c r="G108" s="172"/>
      <c r="H108" s="172"/>
      <c r="I108" s="172"/>
      <c r="J108" s="172"/>
      <c r="K108" s="172"/>
      <c r="L108" s="172"/>
      <c r="M108" s="172"/>
      <c r="N108" s="173"/>
    </row>
    <row r="109" spans="3:14" ht="15" x14ac:dyDescent="0.2">
      <c r="C109" s="122"/>
      <c r="D109" s="174"/>
      <c r="E109" s="175"/>
      <c r="F109" s="175"/>
      <c r="G109" s="176" t="s">
        <v>0</v>
      </c>
      <c r="H109" s="177"/>
      <c r="I109" s="177"/>
      <c r="J109" s="176" t="s">
        <v>1</v>
      </c>
      <c r="K109" s="178"/>
      <c r="L109" s="178"/>
      <c r="M109" s="176" t="s">
        <v>56</v>
      </c>
      <c r="N109" s="123"/>
    </row>
    <row r="110" spans="3:14" x14ac:dyDescent="0.2">
      <c r="C110" s="122"/>
      <c r="D110" s="179" t="s">
        <v>48</v>
      </c>
      <c r="E110" s="139"/>
      <c r="F110" s="139"/>
      <c r="G110" s="128">
        <f>G49</f>
        <v>3685</v>
      </c>
      <c r="H110" s="128"/>
      <c r="I110" s="128"/>
      <c r="J110" s="128">
        <f>J49</f>
        <v>0</v>
      </c>
      <c r="K110" s="128"/>
      <c r="L110" s="128"/>
      <c r="M110" s="128">
        <f>M49</f>
        <v>3685</v>
      </c>
      <c r="N110" s="123"/>
    </row>
    <row r="111" spans="3:14" ht="15" thickBot="1" x14ac:dyDescent="0.25">
      <c r="C111" s="122"/>
      <c r="D111" s="179" t="s">
        <v>49</v>
      </c>
      <c r="E111" s="139"/>
      <c r="F111" s="114" t="s">
        <v>59</v>
      </c>
      <c r="G111" s="108">
        <f>M111/10*5</f>
        <v>0</v>
      </c>
      <c r="H111" s="128"/>
      <c r="I111" s="108" t="s">
        <v>59</v>
      </c>
      <c r="J111" s="108">
        <f>M111/10*5</f>
        <v>0</v>
      </c>
      <c r="K111" s="128"/>
      <c r="L111" s="108" t="s">
        <v>59</v>
      </c>
      <c r="M111" s="108">
        <f>J75+G87+J104</f>
        <v>0</v>
      </c>
      <c r="N111" s="123"/>
    </row>
    <row r="112" spans="3:14" ht="15" x14ac:dyDescent="0.25">
      <c r="C112" s="122"/>
      <c r="D112" s="180" t="s">
        <v>60</v>
      </c>
      <c r="E112" s="139"/>
      <c r="F112" s="139"/>
      <c r="G112" s="118">
        <f>SUM(G110:G111)</f>
        <v>3685</v>
      </c>
      <c r="H112" s="127"/>
      <c r="I112" s="127"/>
      <c r="J112" s="118">
        <f>SUM(J110:J111)</f>
        <v>0</v>
      </c>
      <c r="K112" s="128"/>
      <c r="L112" s="128"/>
      <c r="M112" s="181">
        <f>IF((SUM(M110:M111)&lt;=0),0,(SUM(M110:M111)))</f>
        <v>3685</v>
      </c>
      <c r="N112" s="182"/>
    </row>
    <row r="113" spans="3:14" ht="15" x14ac:dyDescent="0.25">
      <c r="C113" s="122"/>
      <c r="D113" s="151"/>
      <c r="E113" s="139"/>
      <c r="F113" s="139"/>
      <c r="G113" s="127"/>
      <c r="H113" s="127"/>
      <c r="I113" s="127"/>
      <c r="J113" s="127"/>
      <c r="K113" s="128"/>
      <c r="L113" s="128"/>
      <c r="M113" s="127"/>
      <c r="N113" s="182"/>
    </row>
    <row r="114" spans="3:14" ht="15" x14ac:dyDescent="0.25">
      <c r="C114" s="122"/>
      <c r="D114" s="303" t="s">
        <v>68</v>
      </c>
      <c r="E114" s="303"/>
      <c r="F114" s="303"/>
      <c r="G114" s="303"/>
      <c r="H114" s="303"/>
      <c r="I114" s="303"/>
      <c r="J114" s="303"/>
      <c r="K114" s="303"/>
      <c r="L114" s="303"/>
      <c r="M114" s="168">
        <f>75254-SUM(M41:M46)</f>
        <v>75254</v>
      </c>
      <c r="N114" s="123"/>
    </row>
    <row r="115" spans="3:14" ht="15" x14ac:dyDescent="0.25">
      <c r="C115" s="122"/>
      <c r="D115" s="303" t="s">
        <v>69</v>
      </c>
      <c r="E115" s="303"/>
      <c r="F115" s="303"/>
      <c r="G115" s="303"/>
      <c r="H115" s="303"/>
      <c r="I115" s="303"/>
      <c r="J115" s="303"/>
      <c r="K115" s="303"/>
      <c r="L115" s="303"/>
      <c r="M115" s="168">
        <f>101452-SUM(M41:M46)</f>
        <v>101452</v>
      </c>
      <c r="N115" s="123"/>
    </row>
    <row r="116" spans="3:14" ht="15" x14ac:dyDescent="0.25">
      <c r="C116" s="122"/>
      <c r="D116" s="184"/>
      <c r="E116" s="139"/>
      <c r="F116" s="139"/>
      <c r="G116" s="127"/>
      <c r="H116" s="127"/>
      <c r="I116" s="127"/>
      <c r="J116" s="127"/>
      <c r="K116" s="127"/>
      <c r="L116" s="127"/>
      <c r="M116" s="127"/>
      <c r="N116" s="123"/>
    </row>
    <row r="117" spans="3:14" ht="55.5" customHeight="1" thickBot="1" x14ac:dyDescent="0.25">
      <c r="C117" s="131"/>
      <c r="D117" s="304" t="s">
        <v>137</v>
      </c>
      <c r="E117" s="304"/>
      <c r="F117" s="304"/>
      <c r="G117" s="304"/>
      <c r="H117" s="304"/>
      <c r="I117" s="304"/>
      <c r="J117" s="304"/>
      <c r="K117" s="304"/>
      <c r="L117" s="304"/>
      <c r="M117" s="304"/>
      <c r="N117" s="133"/>
    </row>
  </sheetData>
  <sheetProtection algorithmName="SHA-512" hashValue="hK/4wurkgiHVtsJ8ADO4Ij1O+2l7lua3T8m8kbIqLZl3Mv/lY7h1ah0I1zAbVGJNSAnd+ncicLZLTfedWGkM8A==" saltValue="iil8uI9EObQCh1DGtmwbaQ==" spinCount="100000" sheet="1" selectLockedCells="1"/>
  <protectedRanges>
    <protectedRange sqref="M23:M24" name="Range11"/>
    <protectedRange sqref="J33:J34" name="Range4"/>
    <protectedRange sqref="G33:G34" name="Range3"/>
    <protectedRange sqref="M31" name="Range2"/>
    <protectedRange sqref="M12:M16" name="Range1"/>
    <protectedRange sqref="M41:M46" name="Range5"/>
    <protectedRange sqref="G99 G58:G65" name="Range6"/>
    <protectedRange sqref="G67:G70" name="Range7"/>
    <protectedRange sqref="G72:G74" name="Range8"/>
    <protectedRange sqref="G84:G86" name="Range9"/>
    <protectedRange sqref="G92:G98 G100:G103" name="Range10"/>
  </protectedRanges>
  <customSheetViews>
    <customSheetView guid="{ABB97F28-580F-4F46-A955-852B920BBE9A}" showGridLines="0" fitToPage="1" topLeftCell="A77">
      <selection activeCell="F83" activeCellId="15" sqref="L8 L8 L9 L10 F25 I25 L24 L32 L33 L34 L35 F47:F56 F58:F61 F63:F65 F75:F77 F83:F93"/>
      <pageMargins left="0.7" right="0.7" top="0.75" bottom="0.75" header="0.3" footer="0.3"/>
      <pageSetup scale="45" fitToHeight="0" orientation="portrait" r:id="rId1"/>
    </customSheetView>
  </customSheetViews>
  <mergeCells count="26">
    <mergeCell ref="Q54:S54"/>
    <mergeCell ref="P16:Q16"/>
    <mergeCell ref="P37:Q37"/>
    <mergeCell ref="P48:Q48"/>
    <mergeCell ref="Q52:S52"/>
    <mergeCell ref="Q53:S53"/>
    <mergeCell ref="D7:M7"/>
    <mergeCell ref="D9:M9"/>
    <mergeCell ref="D28:M28"/>
    <mergeCell ref="D20:M20"/>
    <mergeCell ref="C4:N4"/>
    <mergeCell ref="D5:M5"/>
    <mergeCell ref="D6:M6"/>
    <mergeCell ref="D114:L114"/>
    <mergeCell ref="D115:L115"/>
    <mergeCell ref="D117:M117"/>
    <mergeCell ref="D29:M29"/>
    <mergeCell ref="D52:M52"/>
    <mergeCell ref="D56:M56"/>
    <mergeCell ref="D81:M81"/>
    <mergeCell ref="D90:M90"/>
    <mergeCell ref="D39:M39"/>
    <mergeCell ref="D38:M38"/>
    <mergeCell ref="D107:M107"/>
    <mergeCell ref="D55:M55"/>
    <mergeCell ref="D78:M78"/>
  </mergeCells>
  <hyperlinks>
    <hyperlink ref="Q22" r:id="rId2" location="Disability-Ins-SOM" xr:uid="{390E3B79-AB52-43CE-A904-4B76C449DA40}"/>
  </hyperlinks>
  <pageMargins left="0.5" right="0.5" top="0.5" bottom="0.5" header="0.3" footer="0.3"/>
  <pageSetup scale="47"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4:T116"/>
  <sheetViews>
    <sheetView showGridLines="0" zoomScaleNormal="100" workbookViewId="0">
      <selection activeCell="G83" sqref="G83"/>
    </sheetView>
  </sheetViews>
  <sheetFormatPr defaultColWidth="9.140625" defaultRowHeight="14.25" x14ac:dyDescent="0.2"/>
  <cols>
    <col min="1" max="2" width="9.140625" style="1"/>
    <col min="3" max="3" width="12.140625" style="1" bestFit="1" customWidth="1"/>
    <col min="4" max="4" width="59" style="1" bestFit="1" customWidth="1"/>
    <col min="5" max="5" width="2" style="1" customWidth="1"/>
    <col min="6" max="6" width="3.42578125" style="1" bestFit="1" customWidth="1"/>
    <col min="7" max="7" width="22.28515625" style="36" customWidth="1"/>
    <col min="8" max="8" width="2" style="36" customWidth="1"/>
    <col min="9" max="9" width="3.42578125" style="36" bestFit="1" customWidth="1"/>
    <col min="10" max="10" width="22.28515625" style="36" bestFit="1" customWidth="1"/>
    <col min="11" max="11" width="1.85546875" style="36" customWidth="1"/>
    <col min="12" max="12" width="3.42578125" style="36" bestFit="1" customWidth="1"/>
    <col min="13" max="13" width="22.28515625" style="36" customWidth="1"/>
    <col min="14" max="14" width="9.140625" style="38"/>
    <col min="15" max="16" width="9.140625" style="1"/>
    <col min="17" max="17" width="35.7109375" style="1" bestFit="1" customWidth="1"/>
    <col min="18" max="18" width="6.140625" style="1" bestFit="1" customWidth="1"/>
    <col min="19" max="19" width="10.85546875" style="1" bestFit="1" customWidth="1"/>
    <col min="20" max="16384" width="9.140625" style="1"/>
  </cols>
  <sheetData>
    <row r="4" spans="3:20" x14ac:dyDescent="0.2">
      <c r="C4" s="316"/>
      <c r="D4" s="316"/>
      <c r="E4" s="316"/>
      <c r="F4" s="316"/>
      <c r="G4" s="316"/>
      <c r="H4" s="316"/>
      <c r="I4" s="316"/>
      <c r="J4" s="316"/>
      <c r="K4" s="316"/>
      <c r="L4" s="316"/>
      <c r="M4" s="316"/>
      <c r="N4" s="316"/>
    </row>
    <row r="5" spans="3:20" ht="20.25" x14ac:dyDescent="0.3">
      <c r="C5" s="189"/>
      <c r="D5" s="317" t="s">
        <v>133</v>
      </c>
      <c r="E5" s="317"/>
      <c r="F5" s="317"/>
      <c r="G5" s="317"/>
      <c r="H5" s="317"/>
      <c r="I5" s="317"/>
      <c r="J5" s="317"/>
      <c r="K5" s="317"/>
      <c r="L5" s="317"/>
      <c r="M5" s="317"/>
      <c r="N5" s="219"/>
    </row>
    <row r="6" spans="3:20" ht="20.25" x14ac:dyDescent="0.3">
      <c r="C6" s="189"/>
      <c r="D6" s="317" t="s">
        <v>76</v>
      </c>
      <c r="E6" s="317"/>
      <c r="F6" s="317"/>
      <c r="G6" s="317"/>
      <c r="H6" s="317"/>
      <c r="I6" s="317"/>
      <c r="J6" s="317"/>
      <c r="K6" s="317"/>
      <c r="L6" s="317"/>
      <c r="M6" s="317"/>
      <c r="N6" s="219"/>
    </row>
    <row r="7" spans="3:20" ht="69" customHeight="1" thickBot="1" x14ac:dyDescent="0.35">
      <c r="D7" s="328" t="s">
        <v>140</v>
      </c>
      <c r="E7" s="328"/>
      <c r="F7" s="328"/>
      <c r="G7" s="328"/>
      <c r="H7" s="328"/>
      <c r="I7" s="328"/>
      <c r="J7" s="328"/>
      <c r="K7" s="328"/>
      <c r="L7" s="328"/>
      <c r="M7" s="328"/>
      <c r="N7" s="33"/>
    </row>
    <row r="8" spans="3:20" ht="20.25" x14ac:dyDescent="0.3">
      <c r="C8" s="119"/>
      <c r="D8" s="120"/>
      <c r="E8" s="120"/>
      <c r="F8" s="120"/>
      <c r="G8" s="252"/>
      <c r="H8" s="252"/>
      <c r="I8" s="252"/>
      <c r="J8" s="252"/>
      <c r="K8" s="252"/>
      <c r="L8" s="252"/>
      <c r="M8" s="252"/>
      <c r="N8" s="253"/>
      <c r="P8" s="10"/>
      <c r="Q8" s="41" t="s">
        <v>0</v>
      </c>
      <c r="R8" s="42" t="s">
        <v>107</v>
      </c>
      <c r="S8" s="43">
        <v>45117</v>
      </c>
      <c r="T8" s="44"/>
    </row>
    <row r="9" spans="3:20" ht="18.75" x14ac:dyDescent="0.3">
      <c r="C9" s="122"/>
      <c r="D9" s="313" t="s">
        <v>3</v>
      </c>
      <c r="E9" s="313"/>
      <c r="F9" s="313"/>
      <c r="G9" s="313"/>
      <c r="H9" s="313"/>
      <c r="I9" s="313"/>
      <c r="J9" s="313"/>
      <c r="K9" s="313"/>
      <c r="L9" s="313"/>
      <c r="M9" s="313"/>
      <c r="N9" s="254"/>
      <c r="P9" s="10"/>
      <c r="Q9" s="41"/>
      <c r="R9" s="42" t="s">
        <v>108</v>
      </c>
      <c r="S9" s="43" t="s">
        <v>119</v>
      </c>
      <c r="T9" s="44"/>
    </row>
    <row r="10" spans="3:20" ht="18.75" x14ac:dyDescent="0.3">
      <c r="C10" s="122"/>
      <c r="D10" s="136"/>
      <c r="E10" s="136"/>
      <c r="F10" s="136"/>
      <c r="G10" s="220"/>
      <c r="H10" s="220"/>
      <c r="I10" s="220"/>
      <c r="J10" s="220"/>
      <c r="K10" s="220"/>
      <c r="L10" s="220"/>
      <c r="M10" s="220"/>
      <c r="N10" s="254"/>
      <c r="P10" s="10"/>
      <c r="Q10" s="41"/>
      <c r="R10" s="42"/>
      <c r="S10" s="44"/>
      <c r="T10" s="44"/>
    </row>
    <row r="11" spans="3:20" ht="17.25" thickBot="1" x14ac:dyDescent="0.35">
      <c r="C11" s="122"/>
      <c r="D11" s="124" t="s">
        <v>65</v>
      </c>
      <c r="E11" s="125"/>
      <c r="F11" s="125"/>
      <c r="G11" s="221" t="s">
        <v>0</v>
      </c>
      <c r="H11" s="222"/>
      <c r="I11" s="222"/>
      <c r="J11" s="221" t="s">
        <v>1</v>
      </c>
      <c r="K11" s="222"/>
      <c r="L11" s="222"/>
      <c r="M11" s="221" t="s">
        <v>56</v>
      </c>
      <c r="N11" s="254"/>
      <c r="P11" s="10"/>
      <c r="Q11" s="41" t="s">
        <v>1</v>
      </c>
      <c r="R11" s="42" t="s">
        <v>107</v>
      </c>
      <c r="S11" s="43">
        <v>45293</v>
      </c>
      <c r="T11" s="44"/>
    </row>
    <row r="12" spans="3:20" ht="18" thickTop="1" thickBot="1" x14ac:dyDescent="0.35">
      <c r="C12" s="122"/>
      <c r="D12" s="139" t="s">
        <v>67</v>
      </c>
      <c r="E12" s="139"/>
      <c r="F12" s="139"/>
      <c r="G12" s="223">
        <f>M12/2</f>
        <v>0</v>
      </c>
      <c r="H12" s="223"/>
      <c r="I12" s="223"/>
      <c r="J12" s="223">
        <f>M12/2</f>
        <v>0</v>
      </c>
      <c r="K12" s="223"/>
      <c r="L12" s="223"/>
      <c r="M12" s="224">
        <v>0</v>
      </c>
      <c r="N12" s="254"/>
      <c r="P12" s="10"/>
      <c r="Q12" s="45"/>
      <c r="R12" s="42" t="s">
        <v>108</v>
      </c>
      <c r="S12" s="46">
        <v>45471</v>
      </c>
      <c r="T12" s="44"/>
    </row>
    <row r="13" spans="3:20" ht="18" thickTop="1" thickBot="1" x14ac:dyDescent="0.35">
      <c r="C13" s="122"/>
      <c r="D13" s="139" t="s">
        <v>114</v>
      </c>
      <c r="E13" s="255"/>
      <c r="F13" s="139"/>
      <c r="G13" s="223">
        <v>1590</v>
      </c>
      <c r="H13" s="223"/>
      <c r="I13" s="223"/>
      <c r="J13" s="225">
        <v>170</v>
      </c>
      <c r="K13" s="223"/>
      <c r="L13" s="223"/>
      <c r="M13" s="224">
        <f>SUM(G13:J13)</f>
        <v>1760</v>
      </c>
      <c r="N13" s="254"/>
      <c r="P13" s="10"/>
      <c r="Q13" s="45"/>
      <c r="R13" s="45"/>
      <c r="S13" s="324"/>
      <c r="T13" s="324"/>
    </row>
    <row r="14" spans="3:20" ht="15.75" thickTop="1" thickBot="1" x14ac:dyDescent="0.25">
      <c r="C14" s="122"/>
      <c r="D14" s="139" t="s">
        <v>102</v>
      </c>
      <c r="E14" s="255"/>
      <c r="F14" s="139"/>
      <c r="G14" s="225">
        <f>M14</f>
        <v>0</v>
      </c>
      <c r="H14" s="223"/>
      <c r="I14" s="223"/>
      <c r="J14" s="225">
        <v>0</v>
      </c>
      <c r="K14" s="223"/>
      <c r="L14" s="223"/>
      <c r="M14" s="226">
        <v>0</v>
      </c>
      <c r="N14" s="254"/>
      <c r="P14" s="16"/>
      <c r="Q14" s="47"/>
      <c r="R14" s="323" t="s">
        <v>109</v>
      </c>
      <c r="S14" s="323"/>
      <c r="T14" s="81"/>
    </row>
    <row r="15" spans="3:20" ht="18" thickTop="1" thickBot="1" x14ac:dyDescent="0.35">
      <c r="C15" s="122"/>
      <c r="D15" s="139" t="s">
        <v>98</v>
      </c>
      <c r="E15" s="255"/>
      <c r="F15" s="114" t="s">
        <v>59</v>
      </c>
      <c r="G15" s="227">
        <f>M15</f>
        <v>0</v>
      </c>
      <c r="H15" s="223"/>
      <c r="I15" s="228" t="s">
        <v>59</v>
      </c>
      <c r="J15" s="228">
        <v>0</v>
      </c>
      <c r="K15" s="223"/>
      <c r="L15" s="228" t="s">
        <v>59</v>
      </c>
      <c r="M15" s="229">
        <v>0</v>
      </c>
      <c r="N15" s="254"/>
      <c r="P15" s="10"/>
      <c r="Q15" s="45"/>
      <c r="R15" s="325" t="s">
        <v>80</v>
      </c>
      <c r="S15" s="325"/>
      <c r="T15" s="325"/>
    </row>
    <row r="16" spans="3:20" ht="16.5" x14ac:dyDescent="0.3">
      <c r="C16" s="122"/>
      <c r="D16" s="140" t="s">
        <v>10</v>
      </c>
      <c r="E16" s="139"/>
      <c r="F16" s="139"/>
      <c r="G16" s="221">
        <f>SUM(G12:G15)</f>
        <v>1590</v>
      </c>
      <c r="H16" s="222"/>
      <c r="I16" s="222"/>
      <c r="J16" s="221">
        <f>SUM(J12:J15)</f>
        <v>170</v>
      </c>
      <c r="K16" s="222"/>
      <c r="L16" s="222"/>
      <c r="M16" s="221">
        <f>SUM(M12:M15)</f>
        <v>1760</v>
      </c>
      <c r="N16" s="254"/>
      <c r="P16" s="319" t="s">
        <v>120</v>
      </c>
      <c r="Q16" s="319"/>
      <c r="R16" s="11"/>
      <c r="S16" s="326"/>
      <c r="T16" s="326"/>
    </row>
    <row r="17" spans="3:20" ht="17.25" thickBot="1" x14ac:dyDescent="0.35">
      <c r="C17" s="131"/>
      <c r="D17" s="142"/>
      <c r="E17" s="142"/>
      <c r="F17" s="142"/>
      <c r="G17" s="256"/>
      <c r="H17" s="256"/>
      <c r="I17" s="256"/>
      <c r="J17" s="256"/>
      <c r="K17" s="256"/>
      <c r="L17" s="256"/>
      <c r="M17" s="256"/>
      <c r="N17" s="257"/>
      <c r="P17" s="10"/>
      <c r="Q17" s="50" t="s">
        <v>83</v>
      </c>
      <c r="R17" s="11"/>
      <c r="S17" s="11"/>
      <c r="T17" s="11"/>
    </row>
    <row r="18" spans="3:20" ht="16.5" x14ac:dyDescent="0.3">
      <c r="C18" s="119"/>
      <c r="D18" s="146"/>
      <c r="E18" s="146"/>
      <c r="F18" s="146"/>
      <c r="G18" s="258"/>
      <c r="H18" s="258"/>
      <c r="I18" s="258"/>
      <c r="J18" s="258"/>
      <c r="K18" s="258"/>
      <c r="L18" s="258"/>
      <c r="M18" s="258"/>
      <c r="N18" s="259"/>
      <c r="P18" s="10"/>
      <c r="Q18" s="42" t="s">
        <v>84</v>
      </c>
      <c r="R18" s="45"/>
      <c r="S18" s="51">
        <v>44628</v>
      </c>
      <c r="T18" s="52"/>
    </row>
    <row r="19" spans="3:20" ht="18.75" x14ac:dyDescent="0.3">
      <c r="C19" s="122"/>
      <c r="D19" s="308" t="s">
        <v>4</v>
      </c>
      <c r="E19" s="308"/>
      <c r="F19" s="308"/>
      <c r="G19" s="308"/>
      <c r="H19" s="308"/>
      <c r="I19" s="308"/>
      <c r="J19" s="308"/>
      <c r="K19" s="308"/>
      <c r="L19" s="308"/>
      <c r="M19" s="308"/>
      <c r="N19" s="260"/>
      <c r="P19" s="10"/>
      <c r="Q19" s="42" t="s">
        <v>85</v>
      </c>
      <c r="R19" s="45"/>
      <c r="S19" s="51">
        <v>70826</v>
      </c>
      <c r="T19" s="52"/>
    </row>
    <row r="20" spans="3:20" ht="18.75" x14ac:dyDescent="0.3">
      <c r="C20" s="122"/>
      <c r="D20" s="216"/>
      <c r="E20" s="216"/>
      <c r="F20" s="216"/>
      <c r="G20" s="230"/>
      <c r="H20" s="230"/>
      <c r="I20" s="230"/>
      <c r="J20" s="230"/>
      <c r="K20" s="230"/>
      <c r="L20" s="230"/>
      <c r="M20" s="230"/>
      <c r="N20" s="260"/>
      <c r="P20" s="10"/>
      <c r="Q20" s="12"/>
      <c r="R20" s="13"/>
      <c r="S20" s="14"/>
      <c r="T20" s="15"/>
    </row>
    <row r="21" spans="3:20" ht="17.25" thickBot="1" x14ac:dyDescent="0.35">
      <c r="C21" s="122"/>
      <c r="D21" s="168" t="s">
        <v>61</v>
      </c>
      <c r="E21" s="261"/>
      <c r="F21" s="261"/>
      <c r="G21" s="231" t="s">
        <v>0</v>
      </c>
      <c r="H21" s="232"/>
      <c r="I21" s="232"/>
      <c r="J21" s="231" t="s">
        <v>1</v>
      </c>
      <c r="K21" s="232"/>
      <c r="L21" s="232"/>
      <c r="M21" s="231" t="s">
        <v>56</v>
      </c>
      <c r="N21" s="260"/>
      <c r="P21" s="10"/>
      <c r="Q21" s="53" t="s">
        <v>121</v>
      </c>
      <c r="R21" s="13"/>
      <c r="S21" s="54">
        <f>SUM(S24:S32)</f>
        <v>1760</v>
      </c>
      <c r="T21" s="54"/>
    </row>
    <row r="22" spans="3:20" ht="18" thickTop="1" thickBot="1" x14ac:dyDescent="0.35">
      <c r="C22" s="122"/>
      <c r="D22" s="139" t="s">
        <v>117</v>
      </c>
      <c r="E22" s="139"/>
      <c r="F22" s="139"/>
      <c r="G22" s="233">
        <f>M22/2</f>
        <v>0</v>
      </c>
      <c r="H22" s="233"/>
      <c r="I22" s="233"/>
      <c r="J22" s="233">
        <f>M22/2</f>
        <v>0</v>
      </c>
      <c r="K22" s="233"/>
      <c r="L22" s="233"/>
      <c r="M22" s="224">
        <v>0</v>
      </c>
      <c r="N22" s="260"/>
      <c r="P22" s="10"/>
      <c r="Q22" s="55" t="s">
        <v>86</v>
      </c>
      <c r="R22" s="45"/>
      <c r="S22" s="45"/>
      <c r="T22" s="45"/>
    </row>
    <row r="23" spans="3:20" ht="18" thickTop="1" thickBot="1" x14ac:dyDescent="0.35">
      <c r="C23" s="122"/>
      <c r="D23" s="139" t="s">
        <v>115</v>
      </c>
      <c r="E23" s="139"/>
      <c r="F23" s="139"/>
      <c r="G23" s="233">
        <f>M23/2</f>
        <v>0</v>
      </c>
      <c r="H23" s="233"/>
      <c r="I23" s="233"/>
      <c r="J23" s="233">
        <f>M23/2</f>
        <v>0</v>
      </c>
      <c r="K23" s="233"/>
      <c r="L23" s="233"/>
      <c r="M23" s="224">
        <v>0</v>
      </c>
      <c r="N23" s="260"/>
      <c r="P23" s="10"/>
      <c r="Q23" s="56" t="s">
        <v>122</v>
      </c>
      <c r="R23" s="57"/>
      <c r="S23" s="58">
        <f>SUM(S24:S25)</f>
        <v>710</v>
      </c>
      <c r="T23" s="57"/>
    </row>
    <row r="24" spans="3:20" ht="18" thickTop="1" thickBot="1" x14ac:dyDescent="0.35">
      <c r="C24" s="122"/>
      <c r="D24" s="139" t="s">
        <v>99</v>
      </c>
      <c r="E24" s="139"/>
      <c r="F24" s="139"/>
      <c r="G24" s="233">
        <f>M24/2</f>
        <v>0</v>
      </c>
      <c r="H24" s="233"/>
      <c r="I24" s="233"/>
      <c r="J24" s="233">
        <f>M24/2</f>
        <v>0</v>
      </c>
      <c r="K24" s="233"/>
      <c r="L24" s="233"/>
      <c r="M24" s="224">
        <v>0</v>
      </c>
      <c r="N24" s="260"/>
      <c r="P24" s="10"/>
      <c r="Q24" s="59" t="s">
        <v>123</v>
      </c>
      <c r="R24" s="60"/>
      <c r="S24" s="61">
        <v>605</v>
      </c>
      <c r="T24" s="62"/>
    </row>
    <row r="25" spans="3:20" ht="17.25" thickTop="1" x14ac:dyDescent="0.3">
      <c r="C25" s="122"/>
      <c r="D25" s="140" t="s">
        <v>9</v>
      </c>
      <c r="E25" s="139"/>
      <c r="F25" s="139"/>
      <c r="G25" s="231">
        <f>SUM(G22:G24)</f>
        <v>0</v>
      </c>
      <c r="H25" s="232"/>
      <c r="I25" s="232"/>
      <c r="J25" s="231">
        <f>SUM(J22:J24)</f>
        <v>0</v>
      </c>
      <c r="K25" s="232"/>
      <c r="L25" s="232"/>
      <c r="M25" s="231">
        <f>SUM(M22:M22)</f>
        <v>0</v>
      </c>
      <c r="N25" s="260"/>
      <c r="P25" s="10"/>
      <c r="Q25" s="59" t="s">
        <v>87</v>
      </c>
      <c r="R25" s="60"/>
      <c r="S25" s="61">
        <v>105</v>
      </c>
      <c r="T25" s="62"/>
    </row>
    <row r="26" spans="3:20" ht="17.25" thickBot="1" x14ac:dyDescent="0.35">
      <c r="C26" s="131"/>
      <c r="D26" s="141"/>
      <c r="E26" s="142"/>
      <c r="F26" s="142"/>
      <c r="G26" s="262"/>
      <c r="H26" s="263"/>
      <c r="I26" s="263"/>
      <c r="J26" s="262"/>
      <c r="K26" s="263"/>
      <c r="L26" s="263"/>
      <c r="M26" s="262"/>
      <c r="N26" s="264"/>
      <c r="P26" s="10"/>
      <c r="Q26" s="63" t="s">
        <v>88</v>
      </c>
      <c r="R26" s="64"/>
      <c r="S26" s="65">
        <v>325</v>
      </c>
      <c r="T26" s="66"/>
    </row>
    <row r="27" spans="3:20" ht="16.5" x14ac:dyDescent="0.3">
      <c r="C27" s="119"/>
      <c r="D27" s="145"/>
      <c r="E27" s="146"/>
      <c r="F27" s="146"/>
      <c r="G27" s="265"/>
      <c r="H27" s="266"/>
      <c r="I27" s="266"/>
      <c r="J27" s="265"/>
      <c r="K27" s="266"/>
      <c r="L27" s="266"/>
      <c r="M27" s="265"/>
      <c r="N27" s="259"/>
      <c r="P27" s="10"/>
      <c r="Q27" s="63" t="s">
        <v>89</v>
      </c>
      <c r="R27" s="64"/>
      <c r="S27" s="66"/>
      <c r="T27" s="66"/>
    </row>
    <row r="28" spans="3:20" ht="20.25" x14ac:dyDescent="0.3">
      <c r="C28" s="122"/>
      <c r="D28" s="314" t="s">
        <v>55</v>
      </c>
      <c r="E28" s="314"/>
      <c r="F28" s="314"/>
      <c r="G28" s="314"/>
      <c r="H28" s="314"/>
      <c r="I28" s="314"/>
      <c r="J28" s="314"/>
      <c r="K28" s="314"/>
      <c r="L28" s="314"/>
      <c r="M28" s="314"/>
      <c r="N28" s="260"/>
      <c r="P28" s="10"/>
      <c r="Q28" s="67" t="s">
        <v>78</v>
      </c>
      <c r="R28" s="64"/>
      <c r="S28" s="65">
        <v>170</v>
      </c>
      <c r="T28" s="66"/>
    </row>
    <row r="29" spans="3:20" ht="16.5" x14ac:dyDescent="0.3">
      <c r="C29" s="122"/>
      <c r="D29" s="305" t="s">
        <v>53</v>
      </c>
      <c r="E29" s="305"/>
      <c r="F29" s="305"/>
      <c r="G29" s="305"/>
      <c r="H29" s="305"/>
      <c r="I29" s="305"/>
      <c r="J29" s="305"/>
      <c r="K29" s="305"/>
      <c r="L29" s="305"/>
      <c r="M29" s="305"/>
      <c r="N29" s="260"/>
      <c r="P29" s="10"/>
      <c r="Q29" s="67" t="s">
        <v>90</v>
      </c>
      <c r="R29" s="64"/>
      <c r="S29" s="65">
        <v>499</v>
      </c>
      <c r="T29" s="66"/>
    </row>
    <row r="30" spans="3:20" ht="17.25" thickBot="1" x14ac:dyDescent="0.35">
      <c r="C30" s="122"/>
      <c r="D30" s="149"/>
      <c r="E30" s="149"/>
      <c r="F30" s="149"/>
      <c r="G30" s="231" t="s">
        <v>0</v>
      </c>
      <c r="H30" s="234"/>
      <c r="I30" s="234"/>
      <c r="J30" s="231" t="s">
        <v>1</v>
      </c>
      <c r="K30" s="234"/>
      <c r="L30" s="234"/>
      <c r="M30" s="231" t="s">
        <v>56</v>
      </c>
      <c r="N30" s="267"/>
      <c r="P30" s="10"/>
      <c r="Q30" s="63" t="s">
        <v>91</v>
      </c>
      <c r="R30" s="64"/>
      <c r="S30" s="66"/>
      <c r="T30" s="66"/>
    </row>
    <row r="31" spans="3:20" ht="18" thickTop="1" thickBot="1" x14ac:dyDescent="0.35">
      <c r="C31" s="122"/>
      <c r="D31" s="150" t="s">
        <v>55</v>
      </c>
      <c r="E31" s="139"/>
      <c r="F31" s="109" t="s">
        <v>59</v>
      </c>
      <c r="G31" s="235">
        <v>0</v>
      </c>
      <c r="H31" s="234"/>
      <c r="I31" s="236" t="s">
        <v>59</v>
      </c>
      <c r="J31" s="235">
        <v>0</v>
      </c>
      <c r="K31" s="232"/>
      <c r="L31" s="237" t="s">
        <v>59</v>
      </c>
      <c r="M31" s="238">
        <f>G31+J31</f>
        <v>0</v>
      </c>
      <c r="N31" s="260"/>
      <c r="P31" s="10"/>
      <c r="Q31" s="63" t="s">
        <v>92</v>
      </c>
      <c r="R31" s="64"/>
      <c r="S31" s="66">
        <v>56</v>
      </c>
      <c r="T31" s="66"/>
    </row>
    <row r="32" spans="3:20" s="5" customFormat="1" ht="18.75" x14ac:dyDescent="0.3">
      <c r="C32" s="122"/>
      <c r="D32" s="150" t="s">
        <v>70</v>
      </c>
      <c r="E32" s="139"/>
      <c r="F32" s="139"/>
      <c r="G32" s="231">
        <f>G31</f>
        <v>0</v>
      </c>
      <c r="H32" s="232"/>
      <c r="I32" s="233"/>
      <c r="J32" s="231">
        <f>J31</f>
        <v>0</v>
      </c>
      <c r="K32" s="232"/>
      <c r="L32" s="233"/>
      <c r="M32" s="231">
        <f>M31</f>
        <v>0</v>
      </c>
      <c r="N32" s="260"/>
      <c r="P32" s="10"/>
      <c r="Q32" s="68" t="s">
        <v>106</v>
      </c>
      <c r="R32" s="57"/>
      <c r="S32" s="54"/>
      <c r="T32" s="54"/>
    </row>
    <row r="33" spans="3:20" ht="17.25" thickBot="1" x14ac:dyDescent="0.35">
      <c r="C33" s="122"/>
      <c r="D33" s="151" t="s">
        <v>71</v>
      </c>
      <c r="E33" s="139"/>
      <c r="F33" s="109" t="s">
        <v>58</v>
      </c>
      <c r="G33" s="239">
        <f>G16+G25</f>
        <v>1590</v>
      </c>
      <c r="H33" s="232"/>
      <c r="I33" s="240" t="s">
        <v>58</v>
      </c>
      <c r="J33" s="239">
        <f>J16+J25</f>
        <v>170</v>
      </c>
      <c r="K33" s="232"/>
      <c r="L33" s="240" t="s">
        <v>58</v>
      </c>
      <c r="M33" s="239">
        <f>M16+M25</f>
        <v>1760</v>
      </c>
      <c r="N33" s="260"/>
      <c r="P33" s="10"/>
      <c r="Q33" s="17"/>
      <c r="R33" s="13"/>
      <c r="S33" s="18"/>
      <c r="T33" s="18"/>
    </row>
    <row r="34" spans="3:20" ht="16.5" x14ac:dyDescent="0.3">
      <c r="C34" s="122"/>
      <c r="D34" s="140" t="s">
        <v>72</v>
      </c>
      <c r="E34" s="139"/>
      <c r="F34" s="139"/>
      <c r="G34" s="231">
        <f>G33-G32</f>
        <v>1590</v>
      </c>
      <c r="H34" s="232"/>
      <c r="I34" s="232"/>
      <c r="J34" s="231">
        <f>J33-J32</f>
        <v>170</v>
      </c>
      <c r="K34" s="232"/>
      <c r="L34" s="232"/>
      <c r="M34" s="231">
        <f>M33-M32</f>
        <v>1760</v>
      </c>
      <c r="N34" s="260"/>
      <c r="P34" s="10"/>
      <c r="Q34" s="69" t="s">
        <v>93</v>
      </c>
      <c r="R34" s="47"/>
      <c r="S34" s="54">
        <f>S18+S21</f>
        <v>46388</v>
      </c>
      <c r="T34" s="54"/>
    </row>
    <row r="35" spans="3:20" ht="17.25" thickBot="1" x14ac:dyDescent="0.35">
      <c r="C35" s="131"/>
      <c r="D35" s="141"/>
      <c r="E35" s="142"/>
      <c r="F35" s="142"/>
      <c r="G35" s="262"/>
      <c r="H35" s="263"/>
      <c r="I35" s="263"/>
      <c r="J35" s="262"/>
      <c r="K35" s="263"/>
      <c r="L35" s="263"/>
      <c r="M35" s="262"/>
      <c r="N35" s="264"/>
      <c r="P35" s="10"/>
      <c r="Q35" s="69" t="s">
        <v>94</v>
      </c>
      <c r="R35" s="47"/>
      <c r="S35" s="54">
        <f>SUM(S19:S21)</f>
        <v>72586</v>
      </c>
      <c r="T35" s="54"/>
    </row>
    <row r="36" spans="3:20" ht="16.5" x14ac:dyDescent="0.3">
      <c r="C36" s="119"/>
      <c r="D36" s="145"/>
      <c r="E36" s="146"/>
      <c r="F36" s="146"/>
      <c r="G36" s="268"/>
      <c r="H36" s="269"/>
      <c r="I36" s="269"/>
      <c r="J36" s="268"/>
      <c r="K36" s="269"/>
      <c r="L36" s="269"/>
      <c r="M36" s="268"/>
      <c r="N36" s="253"/>
      <c r="P36" s="10"/>
      <c r="Q36" s="19"/>
      <c r="R36" s="16"/>
      <c r="S36" s="20"/>
      <c r="T36" s="21"/>
    </row>
    <row r="37" spans="3:20" ht="18" x14ac:dyDescent="0.25">
      <c r="C37" s="122"/>
      <c r="D37" s="308" t="s">
        <v>8</v>
      </c>
      <c r="E37" s="308"/>
      <c r="F37" s="308"/>
      <c r="G37" s="308"/>
      <c r="H37" s="308"/>
      <c r="I37" s="308"/>
      <c r="J37" s="308"/>
      <c r="K37" s="308"/>
      <c r="L37" s="308"/>
      <c r="M37" s="308"/>
      <c r="N37" s="254"/>
      <c r="P37" s="320" t="s">
        <v>104</v>
      </c>
      <c r="Q37" s="320"/>
      <c r="R37" s="22"/>
      <c r="S37" s="23"/>
      <c r="T37" s="24"/>
    </row>
    <row r="38" spans="3:20" ht="27" customHeight="1" x14ac:dyDescent="0.3">
      <c r="C38" s="122"/>
      <c r="D38" s="309" t="s">
        <v>131</v>
      </c>
      <c r="E38" s="309"/>
      <c r="F38" s="309"/>
      <c r="G38" s="309"/>
      <c r="H38" s="309"/>
      <c r="I38" s="309"/>
      <c r="J38" s="309"/>
      <c r="K38" s="309"/>
      <c r="L38" s="309"/>
      <c r="M38" s="309"/>
      <c r="N38" s="254"/>
      <c r="P38" s="10"/>
      <c r="Q38" s="53" t="s">
        <v>124</v>
      </c>
      <c r="R38" s="70"/>
      <c r="S38" s="71">
        <v>474</v>
      </c>
      <c r="T38" s="72"/>
    </row>
    <row r="39" spans="3:20" ht="17.25" thickBot="1" x14ac:dyDescent="0.35">
      <c r="C39" s="122"/>
      <c r="D39" s="149"/>
      <c r="E39" s="149"/>
      <c r="F39" s="149"/>
      <c r="G39" s="221" t="s">
        <v>0</v>
      </c>
      <c r="H39" s="222"/>
      <c r="I39" s="222"/>
      <c r="J39" s="221" t="s">
        <v>1</v>
      </c>
      <c r="K39" s="222"/>
      <c r="L39" s="222"/>
      <c r="M39" s="221" t="s">
        <v>56</v>
      </c>
      <c r="N39" s="254"/>
      <c r="P39" s="10"/>
      <c r="Q39" s="73" t="s">
        <v>125</v>
      </c>
      <c r="R39" s="70"/>
      <c r="S39" s="74">
        <v>715</v>
      </c>
      <c r="T39" s="75"/>
    </row>
    <row r="40" spans="3:20" ht="18" thickTop="1" thickBot="1" x14ac:dyDescent="0.35">
      <c r="C40" s="122"/>
      <c r="D40" s="139" t="s">
        <v>5</v>
      </c>
      <c r="E40" s="139"/>
      <c r="F40" s="139"/>
      <c r="G40" s="223">
        <f>(M40*0.98945)/2</f>
        <v>0</v>
      </c>
      <c r="H40" s="223"/>
      <c r="I40" s="223"/>
      <c r="J40" s="223">
        <f>(M40*0.98945)/2</f>
        <v>0</v>
      </c>
      <c r="K40" s="223"/>
      <c r="L40" s="223"/>
      <c r="M40" s="224">
        <v>0</v>
      </c>
      <c r="N40" s="254"/>
      <c r="P40" s="10"/>
      <c r="Q40" s="59" t="s">
        <v>126</v>
      </c>
      <c r="R40" s="60"/>
      <c r="S40" s="62"/>
      <c r="T40" s="62"/>
    </row>
    <row r="41" spans="3:20" ht="18" thickTop="1" thickBot="1" x14ac:dyDescent="0.35">
      <c r="C41" s="122"/>
      <c r="D41" s="139" t="s">
        <v>113</v>
      </c>
      <c r="E41" s="139"/>
      <c r="F41" s="139"/>
      <c r="G41" s="223">
        <f>(M41*0.95779)/2</f>
        <v>0</v>
      </c>
      <c r="H41" s="223"/>
      <c r="I41" s="223"/>
      <c r="J41" s="223">
        <f>(M41*0.95779)/2</f>
        <v>0</v>
      </c>
      <c r="K41" s="223"/>
      <c r="L41" s="223"/>
      <c r="M41" s="224">
        <v>0</v>
      </c>
      <c r="N41" s="254"/>
      <c r="P41" s="10"/>
      <c r="Q41" s="53" t="s">
        <v>127</v>
      </c>
      <c r="R41" s="76"/>
      <c r="S41" s="77">
        <v>499</v>
      </c>
      <c r="T41" s="74"/>
    </row>
    <row r="42" spans="3:20" ht="18" thickTop="1" thickBot="1" x14ac:dyDescent="0.35">
      <c r="C42" s="122"/>
      <c r="D42" s="139" t="s">
        <v>66</v>
      </c>
      <c r="E42" s="139"/>
      <c r="F42" s="139"/>
      <c r="G42" s="223">
        <f>M42/2</f>
        <v>0</v>
      </c>
      <c r="H42" s="223"/>
      <c r="I42" s="223"/>
      <c r="J42" s="223">
        <f>M42/2</f>
        <v>0</v>
      </c>
      <c r="K42" s="223"/>
      <c r="L42" s="223"/>
      <c r="M42" s="224">
        <v>0</v>
      </c>
      <c r="N42" s="254"/>
      <c r="P42" s="10"/>
      <c r="Q42" s="53" t="s">
        <v>128</v>
      </c>
      <c r="R42" s="70"/>
      <c r="S42" s="77">
        <v>2400</v>
      </c>
      <c r="T42" s="75"/>
    </row>
    <row r="43" spans="3:20" ht="18" thickTop="1" thickBot="1" x14ac:dyDescent="0.35">
      <c r="C43" s="122"/>
      <c r="D43" s="139" t="s">
        <v>6</v>
      </c>
      <c r="E43" s="139"/>
      <c r="F43" s="139"/>
      <c r="G43" s="223">
        <f>M43/2</f>
        <v>0</v>
      </c>
      <c r="H43" s="223"/>
      <c r="I43" s="223"/>
      <c r="J43" s="223">
        <f>M43/2</f>
        <v>0</v>
      </c>
      <c r="K43" s="223"/>
      <c r="L43" s="223"/>
      <c r="M43" s="224">
        <v>0</v>
      </c>
      <c r="N43" s="254"/>
      <c r="P43" s="10"/>
      <c r="Q43" s="53" t="s">
        <v>129</v>
      </c>
      <c r="R43" s="70"/>
      <c r="S43" s="77">
        <v>22896</v>
      </c>
      <c r="T43" s="75"/>
    </row>
    <row r="44" spans="3:20" ht="18" thickTop="1" thickBot="1" x14ac:dyDescent="0.35">
      <c r="C44" s="122"/>
      <c r="D44" s="139" t="s">
        <v>118</v>
      </c>
      <c r="E44" s="139"/>
      <c r="F44" s="139"/>
      <c r="G44" s="223">
        <v>0</v>
      </c>
      <c r="H44" s="223"/>
      <c r="I44" s="223"/>
      <c r="J44" s="223">
        <v>0</v>
      </c>
      <c r="K44" s="223"/>
      <c r="L44" s="223"/>
      <c r="M44" s="226">
        <v>0</v>
      </c>
      <c r="N44" s="254"/>
      <c r="P44" s="10"/>
      <c r="Q44" s="53" t="s">
        <v>130</v>
      </c>
      <c r="R44" s="70"/>
      <c r="S44" s="77">
        <v>4380</v>
      </c>
      <c r="T44" s="75"/>
    </row>
    <row r="45" spans="3:20" ht="18" thickTop="1" thickBot="1" x14ac:dyDescent="0.35">
      <c r="C45" s="122"/>
      <c r="D45" s="139" t="s">
        <v>7</v>
      </c>
      <c r="E45" s="139"/>
      <c r="F45" s="114" t="s">
        <v>59</v>
      </c>
      <c r="G45" s="228">
        <f t="shared" ref="G45" si="0">M45/2</f>
        <v>0</v>
      </c>
      <c r="H45" s="223"/>
      <c r="I45" s="228" t="s">
        <v>59</v>
      </c>
      <c r="J45" s="228">
        <f t="shared" ref="J45" si="1">M45/2</f>
        <v>0</v>
      </c>
      <c r="K45" s="223"/>
      <c r="L45" s="241" t="s">
        <v>59</v>
      </c>
      <c r="M45" s="229">
        <v>0</v>
      </c>
      <c r="N45" s="254"/>
      <c r="P45" s="10"/>
      <c r="Q45" s="76"/>
      <c r="R45" s="70"/>
      <c r="S45" s="77"/>
      <c r="T45" s="75"/>
    </row>
    <row r="46" spans="3:20" ht="16.5" x14ac:dyDescent="0.3">
      <c r="C46" s="122"/>
      <c r="D46" s="151" t="s">
        <v>116</v>
      </c>
      <c r="E46" s="139"/>
      <c r="F46" s="139"/>
      <c r="G46" s="223">
        <f>SUM(G40:G45)</f>
        <v>0</v>
      </c>
      <c r="H46" s="223"/>
      <c r="I46" s="223"/>
      <c r="J46" s="223">
        <f>SUM(J40:J45)</f>
        <v>0</v>
      </c>
      <c r="K46" s="223"/>
      <c r="L46" s="223"/>
      <c r="M46" s="223">
        <f>G46+J46</f>
        <v>0</v>
      </c>
      <c r="N46" s="254"/>
      <c r="P46" s="10"/>
      <c r="Q46" s="69" t="s">
        <v>95</v>
      </c>
      <c r="R46" s="70"/>
      <c r="S46" s="78">
        <f>SUM(S38:S44)</f>
        <v>31364</v>
      </c>
      <c r="T46" s="78"/>
    </row>
    <row r="47" spans="3:20" ht="17.25" thickBot="1" x14ac:dyDescent="0.35">
      <c r="C47" s="122"/>
      <c r="D47" s="151" t="s">
        <v>75</v>
      </c>
      <c r="E47" s="139"/>
      <c r="F47" s="114" t="s">
        <v>58</v>
      </c>
      <c r="G47" s="227">
        <f>G34</f>
        <v>1590</v>
      </c>
      <c r="H47" s="223"/>
      <c r="I47" s="228" t="s">
        <v>58</v>
      </c>
      <c r="J47" s="228">
        <f>J34</f>
        <v>170</v>
      </c>
      <c r="K47" s="223"/>
      <c r="L47" s="228" t="s">
        <v>58</v>
      </c>
      <c r="M47" s="228">
        <f>M34</f>
        <v>1760</v>
      </c>
      <c r="N47" s="254"/>
      <c r="P47" s="10"/>
      <c r="Q47" s="19"/>
      <c r="R47" s="16"/>
      <c r="S47" s="25"/>
      <c r="T47" s="26"/>
    </row>
    <row r="48" spans="3:20" ht="16.5" x14ac:dyDescent="0.25">
      <c r="C48" s="122"/>
      <c r="D48" s="140" t="s">
        <v>73</v>
      </c>
      <c r="E48" s="139"/>
      <c r="F48" s="139"/>
      <c r="G48" s="221">
        <f>G47-G46</f>
        <v>1590</v>
      </c>
      <c r="H48" s="222"/>
      <c r="I48" s="222"/>
      <c r="J48" s="221">
        <f>J47-J46</f>
        <v>170</v>
      </c>
      <c r="K48" s="222"/>
      <c r="L48" s="222"/>
      <c r="M48" s="221">
        <f>M47-M46</f>
        <v>1760</v>
      </c>
      <c r="N48" s="254"/>
      <c r="P48" s="321" t="s">
        <v>105</v>
      </c>
      <c r="Q48" s="321"/>
      <c r="R48" s="27"/>
      <c r="S48" s="28"/>
      <c r="T48" s="29"/>
    </row>
    <row r="49" spans="3:20" ht="17.25" thickBot="1" x14ac:dyDescent="0.35">
      <c r="C49" s="131"/>
      <c r="D49" s="210"/>
      <c r="E49" s="142"/>
      <c r="F49" s="142"/>
      <c r="G49" s="270"/>
      <c r="H49" s="271"/>
      <c r="I49" s="271"/>
      <c r="J49" s="270"/>
      <c r="K49" s="271"/>
      <c r="L49" s="271"/>
      <c r="M49" s="270"/>
      <c r="N49" s="257"/>
      <c r="P49" s="10"/>
      <c r="Q49" s="42" t="s">
        <v>96</v>
      </c>
      <c r="R49" s="47"/>
      <c r="S49" s="79">
        <f>S34+S46</f>
        <v>77752</v>
      </c>
      <c r="T49" s="79"/>
    </row>
    <row r="50" spans="3:20" ht="16.5" x14ac:dyDescent="0.3">
      <c r="C50" s="119"/>
      <c r="D50" s="185"/>
      <c r="E50" s="205"/>
      <c r="F50" s="205"/>
      <c r="G50" s="272"/>
      <c r="H50" s="272"/>
      <c r="I50" s="272"/>
      <c r="J50" s="272"/>
      <c r="K50" s="272"/>
      <c r="L50" s="272"/>
      <c r="M50" s="272"/>
      <c r="N50" s="253"/>
      <c r="P50" s="10"/>
      <c r="Q50" s="42" t="s">
        <v>97</v>
      </c>
      <c r="R50" s="47"/>
      <c r="S50" s="80">
        <f>S35+S46</f>
        <v>103950</v>
      </c>
      <c r="T50" s="80"/>
    </row>
    <row r="51" spans="3:20" ht="18" x14ac:dyDescent="0.25">
      <c r="C51" s="155"/>
      <c r="D51" s="306" t="s">
        <v>141</v>
      </c>
      <c r="E51" s="306"/>
      <c r="F51" s="306"/>
      <c r="G51" s="306"/>
      <c r="H51" s="306"/>
      <c r="I51" s="306"/>
      <c r="J51" s="306"/>
      <c r="K51" s="306"/>
      <c r="L51" s="306"/>
      <c r="M51" s="306"/>
      <c r="N51" s="273"/>
    </row>
    <row r="52" spans="3:20" ht="15.75" thickBot="1" x14ac:dyDescent="0.3">
      <c r="C52" s="131"/>
      <c r="D52" s="206"/>
      <c r="E52" s="207"/>
      <c r="F52" s="207"/>
      <c r="G52" s="274"/>
      <c r="H52" s="274"/>
      <c r="I52" s="274"/>
      <c r="J52" s="274"/>
      <c r="K52" s="274"/>
      <c r="L52" s="274"/>
      <c r="M52" s="274"/>
      <c r="N52" s="257"/>
    </row>
    <row r="53" spans="3:20" ht="15" x14ac:dyDescent="0.25">
      <c r="C53" s="119"/>
      <c r="D53" s="157"/>
      <c r="E53" s="146"/>
      <c r="F53" s="146"/>
      <c r="G53" s="269"/>
      <c r="H53" s="269"/>
      <c r="I53" s="269"/>
      <c r="J53" s="269"/>
      <c r="K53" s="269"/>
      <c r="L53" s="269"/>
      <c r="M53" s="269"/>
      <c r="N53" s="253"/>
    </row>
    <row r="54" spans="3:20" ht="18" x14ac:dyDescent="0.25">
      <c r="C54" s="122"/>
      <c r="D54" s="308" t="s">
        <v>44</v>
      </c>
      <c r="E54" s="308"/>
      <c r="F54" s="308"/>
      <c r="G54" s="308"/>
      <c r="H54" s="308"/>
      <c r="I54" s="308"/>
      <c r="J54" s="308"/>
      <c r="K54" s="308"/>
      <c r="L54" s="308"/>
      <c r="M54" s="308"/>
      <c r="N54" s="254"/>
    </row>
    <row r="55" spans="3:20" x14ac:dyDescent="0.2">
      <c r="C55" s="122"/>
      <c r="D55" s="307" t="s">
        <v>45</v>
      </c>
      <c r="E55" s="307"/>
      <c r="F55" s="307"/>
      <c r="G55" s="307"/>
      <c r="H55" s="307"/>
      <c r="I55" s="307"/>
      <c r="J55" s="307"/>
      <c r="K55" s="307"/>
      <c r="L55" s="307"/>
      <c r="M55" s="307"/>
      <c r="N55" s="254"/>
    </row>
    <row r="56" spans="3:20" ht="15.75" thickBot="1" x14ac:dyDescent="0.3">
      <c r="C56" s="122"/>
      <c r="D56" s="158" t="s">
        <v>27</v>
      </c>
      <c r="E56" s="159"/>
      <c r="F56" s="149"/>
      <c r="G56" s="221" t="s">
        <v>47</v>
      </c>
      <c r="H56" s="242"/>
      <c r="I56" s="242"/>
      <c r="J56" s="221" t="s">
        <v>79</v>
      </c>
      <c r="K56" s="222"/>
      <c r="L56" s="222"/>
      <c r="M56" s="222"/>
      <c r="N56" s="254"/>
    </row>
    <row r="57" spans="3:20" ht="16.5" thickTop="1" thickBot="1" x14ac:dyDescent="0.3">
      <c r="C57" s="122"/>
      <c r="D57" s="150" t="s">
        <v>28</v>
      </c>
      <c r="E57" s="149"/>
      <c r="F57" s="149"/>
      <c r="G57" s="224">
        <v>0</v>
      </c>
      <c r="H57" s="225"/>
      <c r="I57" s="225"/>
      <c r="J57" s="225">
        <f>G57*12</f>
        <v>0</v>
      </c>
      <c r="K57" s="223"/>
      <c r="L57" s="223"/>
      <c r="M57" s="223"/>
      <c r="N57" s="254"/>
    </row>
    <row r="58" spans="3:20" ht="16.5" thickTop="1" thickBot="1" x14ac:dyDescent="0.3">
      <c r="C58" s="122"/>
      <c r="D58" s="150" t="s">
        <v>29</v>
      </c>
      <c r="E58" s="149"/>
      <c r="F58" s="149"/>
      <c r="G58" s="224">
        <v>0</v>
      </c>
      <c r="H58" s="225"/>
      <c r="I58" s="225"/>
      <c r="J58" s="225">
        <f t="shared" ref="J58:J64" si="2">G58*12</f>
        <v>0</v>
      </c>
      <c r="K58" s="223"/>
      <c r="L58" s="223"/>
      <c r="M58" s="223"/>
      <c r="N58" s="254"/>
    </row>
    <row r="59" spans="3:20" s="6" customFormat="1" ht="19.5" thickTop="1" thickBot="1" x14ac:dyDescent="0.3">
      <c r="C59" s="122"/>
      <c r="D59" s="150" t="s">
        <v>30</v>
      </c>
      <c r="E59" s="149"/>
      <c r="F59" s="149"/>
      <c r="G59" s="224">
        <v>0</v>
      </c>
      <c r="H59" s="225"/>
      <c r="I59" s="225"/>
      <c r="J59" s="225">
        <f t="shared" si="2"/>
        <v>0</v>
      </c>
      <c r="K59" s="223"/>
      <c r="L59" s="223"/>
      <c r="M59" s="223"/>
      <c r="N59" s="254"/>
    </row>
    <row r="60" spans="3:20" s="6" customFormat="1" ht="19.5" thickTop="1" thickBot="1" x14ac:dyDescent="0.3">
      <c r="C60" s="122"/>
      <c r="D60" s="150" t="s">
        <v>31</v>
      </c>
      <c r="E60" s="149"/>
      <c r="F60" s="149"/>
      <c r="G60" s="224">
        <v>0</v>
      </c>
      <c r="H60" s="225"/>
      <c r="I60" s="225"/>
      <c r="J60" s="225">
        <f t="shared" si="2"/>
        <v>0</v>
      </c>
      <c r="K60" s="223"/>
      <c r="L60" s="223"/>
      <c r="M60" s="223"/>
      <c r="N60" s="254"/>
    </row>
    <row r="61" spans="3:20" s="6" customFormat="1" ht="19.5" thickTop="1" thickBot="1" x14ac:dyDescent="0.3">
      <c r="C61" s="122"/>
      <c r="D61" s="150" t="s">
        <v>32</v>
      </c>
      <c r="E61" s="149"/>
      <c r="F61" s="149"/>
      <c r="G61" s="224">
        <v>0</v>
      </c>
      <c r="H61" s="225"/>
      <c r="I61" s="225"/>
      <c r="J61" s="225">
        <f t="shared" si="2"/>
        <v>0</v>
      </c>
      <c r="K61" s="223"/>
      <c r="L61" s="223"/>
      <c r="M61" s="223"/>
      <c r="N61" s="254"/>
    </row>
    <row r="62" spans="3:20" ht="16.5" thickTop="1" thickBot="1" x14ac:dyDescent="0.3">
      <c r="C62" s="122"/>
      <c r="D62" s="150" t="s">
        <v>81</v>
      </c>
      <c r="E62" s="149"/>
      <c r="F62" s="149"/>
      <c r="G62" s="224">
        <v>0</v>
      </c>
      <c r="H62" s="225"/>
      <c r="I62" s="225"/>
      <c r="J62" s="225">
        <f t="shared" si="2"/>
        <v>0</v>
      </c>
      <c r="K62" s="223"/>
      <c r="L62" s="223"/>
      <c r="M62" s="223"/>
      <c r="N62" s="254"/>
    </row>
    <row r="63" spans="3:20" ht="16.5" thickTop="1" thickBot="1" x14ac:dyDescent="0.3">
      <c r="C63" s="122"/>
      <c r="D63" s="150" t="s">
        <v>142</v>
      </c>
      <c r="E63" s="149"/>
      <c r="F63" s="149"/>
      <c r="G63" s="224">
        <v>0</v>
      </c>
      <c r="H63" s="225"/>
      <c r="I63" s="225"/>
      <c r="J63" s="225">
        <f t="shared" si="2"/>
        <v>0</v>
      </c>
      <c r="K63" s="223"/>
      <c r="L63" s="223"/>
      <c r="M63" s="223"/>
      <c r="N63" s="254"/>
    </row>
    <row r="64" spans="3:20" ht="16.5" thickTop="1" thickBot="1" x14ac:dyDescent="0.3">
      <c r="C64" s="122"/>
      <c r="D64" s="150" t="s">
        <v>139</v>
      </c>
      <c r="E64" s="149"/>
      <c r="F64" s="149"/>
      <c r="G64" s="224">
        <v>0</v>
      </c>
      <c r="H64" s="225"/>
      <c r="I64" s="225"/>
      <c r="J64" s="225">
        <f t="shared" si="2"/>
        <v>0</v>
      </c>
      <c r="K64" s="223"/>
      <c r="L64" s="223"/>
      <c r="M64" s="223"/>
      <c r="N64" s="254"/>
    </row>
    <row r="65" spans="3:19" ht="16.5" thickTop="1" thickBot="1" x14ac:dyDescent="0.3">
      <c r="C65" s="122"/>
      <c r="D65" s="158" t="s">
        <v>34</v>
      </c>
      <c r="E65" s="159"/>
      <c r="F65" s="149"/>
      <c r="G65" s="243"/>
      <c r="H65" s="225"/>
      <c r="I65" s="225"/>
      <c r="J65" s="243"/>
      <c r="K65" s="223"/>
      <c r="L65" s="223"/>
      <c r="M65" s="223"/>
      <c r="N65" s="254"/>
    </row>
    <row r="66" spans="3:19" ht="16.5" thickTop="1" thickBot="1" x14ac:dyDescent="0.3">
      <c r="C66" s="122"/>
      <c r="D66" s="150" t="s">
        <v>35</v>
      </c>
      <c r="E66" s="149"/>
      <c r="F66" s="149"/>
      <c r="G66" s="224">
        <v>0</v>
      </c>
      <c r="H66" s="225"/>
      <c r="I66" s="225"/>
      <c r="J66" s="225">
        <f>G66*12</f>
        <v>0</v>
      </c>
      <c r="K66" s="223"/>
      <c r="L66" s="223"/>
      <c r="M66" s="223"/>
      <c r="N66" s="254"/>
    </row>
    <row r="67" spans="3:19" ht="16.5" thickTop="1" thickBot="1" x14ac:dyDescent="0.3">
      <c r="C67" s="122"/>
      <c r="D67" s="150" t="s">
        <v>36</v>
      </c>
      <c r="E67" s="149"/>
      <c r="F67" s="149"/>
      <c r="G67" s="224">
        <v>0</v>
      </c>
      <c r="H67" s="225"/>
      <c r="I67" s="225"/>
      <c r="J67" s="225">
        <f t="shared" ref="J67:J69" si="3">G67*12</f>
        <v>0</v>
      </c>
      <c r="K67" s="223"/>
      <c r="L67" s="223"/>
      <c r="M67" s="223"/>
      <c r="N67" s="254"/>
    </row>
    <row r="68" spans="3:19" ht="16.5" thickTop="1" thickBot="1" x14ac:dyDescent="0.3">
      <c r="C68" s="122"/>
      <c r="D68" s="150" t="s">
        <v>37</v>
      </c>
      <c r="E68" s="149"/>
      <c r="F68" s="149"/>
      <c r="G68" s="224">
        <v>0</v>
      </c>
      <c r="H68" s="225"/>
      <c r="I68" s="225"/>
      <c r="J68" s="225">
        <f t="shared" si="3"/>
        <v>0</v>
      </c>
      <c r="K68" s="223"/>
      <c r="L68" s="223"/>
      <c r="M68" s="223"/>
      <c r="N68" s="254"/>
    </row>
    <row r="69" spans="3:19" ht="16.5" thickTop="1" thickBot="1" x14ac:dyDescent="0.3">
      <c r="C69" s="122"/>
      <c r="D69" s="150" t="s">
        <v>103</v>
      </c>
      <c r="E69" s="149"/>
      <c r="F69" s="149"/>
      <c r="G69" s="224">
        <v>0</v>
      </c>
      <c r="H69" s="225"/>
      <c r="I69" s="225"/>
      <c r="J69" s="225">
        <f t="shared" si="3"/>
        <v>0</v>
      </c>
      <c r="K69" s="223"/>
      <c r="L69" s="223"/>
      <c r="M69" s="223"/>
      <c r="N69" s="254"/>
    </row>
    <row r="70" spans="3:19" ht="16.5" thickTop="1" thickBot="1" x14ac:dyDescent="0.3">
      <c r="C70" s="122"/>
      <c r="D70" s="158" t="s">
        <v>39</v>
      </c>
      <c r="E70" s="159"/>
      <c r="F70" s="149"/>
      <c r="G70" s="243"/>
      <c r="H70" s="225"/>
      <c r="I70" s="225"/>
      <c r="J70" s="243"/>
      <c r="K70" s="223"/>
      <c r="L70" s="223"/>
      <c r="M70" s="223"/>
      <c r="N70" s="254"/>
    </row>
    <row r="71" spans="3:19" ht="16.5" thickTop="1" thickBot="1" x14ac:dyDescent="0.3">
      <c r="C71" s="122"/>
      <c r="D71" s="150" t="s">
        <v>40</v>
      </c>
      <c r="E71" s="149"/>
      <c r="F71" s="149"/>
      <c r="G71" s="224">
        <v>0</v>
      </c>
      <c r="H71" s="225"/>
      <c r="I71" s="225"/>
      <c r="J71" s="225">
        <f>G71*12</f>
        <v>0</v>
      </c>
      <c r="K71" s="223"/>
      <c r="L71" s="223"/>
      <c r="M71" s="223"/>
      <c r="N71" s="254"/>
    </row>
    <row r="72" spans="3:19" ht="16.5" thickTop="1" thickBot="1" x14ac:dyDescent="0.3">
      <c r="C72" s="122"/>
      <c r="D72" s="150" t="s">
        <v>41</v>
      </c>
      <c r="E72" s="149"/>
      <c r="F72" s="149"/>
      <c r="G72" s="224">
        <v>0</v>
      </c>
      <c r="H72" s="225"/>
      <c r="I72" s="225"/>
      <c r="J72" s="225">
        <f t="shared" ref="J72:J73" si="4">G72*12</f>
        <v>0</v>
      </c>
      <c r="K72" s="223"/>
      <c r="L72" s="223"/>
      <c r="M72" s="223"/>
      <c r="N72" s="254"/>
      <c r="O72" s="2"/>
      <c r="Q72" s="2"/>
      <c r="S72" s="2"/>
    </row>
    <row r="73" spans="3:19" ht="16.5" thickTop="1" thickBot="1" x14ac:dyDescent="0.3">
      <c r="C73" s="122"/>
      <c r="D73" s="150" t="s">
        <v>42</v>
      </c>
      <c r="E73" s="149"/>
      <c r="F73" s="149"/>
      <c r="G73" s="244">
        <v>0</v>
      </c>
      <c r="H73" s="225"/>
      <c r="I73" s="225"/>
      <c r="J73" s="225">
        <f t="shared" si="4"/>
        <v>0</v>
      </c>
      <c r="K73" s="223"/>
      <c r="L73" s="223"/>
      <c r="M73" s="223"/>
      <c r="N73" s="254"/>
    </row>
    <row r="74" spans="3:19" ht="18" x14ac:dyDescent="0.25">
      <c r="C74" s="161"/>
      <c r="D74" s="140" t="s">
        <v>51</v>
      </c>
      <c r="E74" s="149"/>
      <c r="F74" s="149"/>
      <c r="G74" s="221">
        <f>SUM(G57:G73)</f>
        <v>0</v>
      </c>
      <c r="H74" s="242"/>
      <c r="I74" s="242"/>
      <c r="J74" s="221">
        <f>SUM(J57:J73)</f>
        <v>0</v>
      </c>
      <c r="K74" s="242"/>
      <c r="L74" s="222"/>
      <c r="M74" s="222"/>
      <c r="N74" s="275"/>
    </row>
    <row r="75" spans="3:19" ht="18.75" thickBot="1" x14ac:dyDescent="0.3">
      <c r="C75" s="163"/>
      <c r="D75" s="210"/>
      <c r="E75" s="211"/>
      <c r="F75" s="211"/>
      <c r="G75" s="270"/>
      <c r="H75" s="276"/>
      <c r="I75" s="276"/>
      <c r="J75" s="270"/>
      <c r="K75" s="271"/>
      <c r="L75" s="277"/>
      <c r="M75" s="277"/>
      <c r="N75" s="278"/>
    </row>
    <row r="76" spans="3:19" ht="18" x14ac:dyDescent="0.25">
      <c r="C76" s="165"/>
      <c r="D76" s="185"/>
      <c r="E76" s="186"/>
      <c r="F76" s="186"/>
      <c r="G76" s="272"/>
      <c r="H76" s="272"/>
      <c r="I76" s="272"/>
      <c r="J76" s="272"/>
      <c r="K76" s="272"/>
      <c r="L76" s="272"/>
      <c r="M76" s="272"/>
      <c r="N76" s="279"/>
    </row>
    <row r="77" spans="3:19" ht="18" x14ac:dyDescent="0.2">
      <c r="C77" s="122"/>
      <c r="D77" s="306" t="s">
        <v>143</v>
      </c>
      <c r="E77" s="306"/>
      <c r="F77" s="306"/>
      <c r="G77" s="306"/>
      <c r="H77" s="306"/>
      <c r="I77" s="306"/>
      <c r="J77" s="306"/>
      <c r="K77" s="306"/>
      <c r="L77" s="306"/>
      <c r="M77" s="306"/>
      <c r="N77" s="254"/>
    </row>
    <row r="78" spans="3:19" ht="18.75" thickBot="1" x14ac:dyDescent="0.25">
      <c r="C78" s="131"/>
      <c r="D78" s="188"/>
      <c r="E78" s="188"/>
      <c r="F78" s="188"/>
      <c r="G78" s="280"/>
      <c r="H78" s="280"/>
      <c r="I78" s="280"/>
      <c r="J78" s="280"/>
      <c r="K78" s="280"/>
      <c r="L78" s="280"/>
      <c r="M78" s="280"/>
      <c r="N78" s="257"/>
    </row>
    <row r="79" spans="3:19" ht="18" x14ac:dyDescent="0.2">
      <c r="C79" s="119"/>
      <c r="D79" s="213"/>
      <c r="E79" s="213"/>
      <c r="F79" s="213"/>
      <c r="G79" s="281"/>
      <c r="H79" s="281"/>
      <c r="I79" s="281"/>
      <c r="J79" s="281"/>
      <c r="K79" s="281"/>
      <c r="L79" s="281"/>
      <c r="M79" s="281"/>
      <c r="N79" s="282"/>
    </row>
    <row r="80" spans="3:19" ht="18" x14ac:dyDescent="0.25">
      <c r="C80" s="122"/>
      <c r="D80" s="308" t="s">
        <v>11</v>
      </c>
      <c r="E80" s="308"/>
      <c r="F80" s="308"/>
      <c r="G80" s="308"/>
      <c r="H80" s="308"/>
      <c r="I80" s="308"/>
      <c r="J80" s="308"/>
      <c r="K80" s="308"/>
      <c r="L80" s="308"/>
      <c r="M80" s="308"/>
      <c r="N80" s="254"/>
    </row>
    <row r="81" spans="3:14" ht="18" x14ac:dyDescent="0.25">
      <c r="C81" s="122"/>
      <c r="D81" s="216"/>
      <c r="E81" s="216"/>
      <c r="F81" s="216"/>
      <c r="G81" s="220"/>
      <c r="H81" s="220"/>
      <c r="I81" s="220"/>
      <c r="J81" s="220"/>
      <c r="K81" s="220"/>
      <c r="L81" s="220"/>
      <c r="M81" s="220"/>
      <c r="N81" s="254"/>
    </row>
    <row r="82" spans="3:14" ht="18.75" thickBot="1" x14ac:dyDescent="0.3">
      <c r="C82" s="122"/>
      <c r="D82" s="167"/>
      <c r="E82" s="167"/>
      <c r="F82" s="167"/>
      <c r="G82" s="221" t="s">
        <v>63</v>
      </c>
      <c r="H82" s="245"/>
      <c r="I82" s="245"/>
      <c r="J82" s="245"/>
      <c r="K82" s="245"/>
      <c r="L82" s="245"/>
      <c r="M82" s="245"/>
      <c r="N82" s="254"/>
    </row>
    <row r="83" spans="3:14" ht="15.75" thickTop="1" thickBot="1" x14ac:dyDescent="0.25">
      <c r="C83" s="122"/>
      <c r="D83" s="139" t="s">
        <v>12</v>
      </c>
      <c r="E83" s="139"/>
      <c r="F83" s="139"/>
      <c r="G83" s="224">
        <v>0</v>
      </c>
      <c r="H83" s="223"/>
      <c r="I83" s="223"/>
      <c r="J83" s="223"/>
      <c r="K83" s="223"/>
      <c r="L83" s="223"/>
      <c r="M83" s="223"/>
      <c r="N83" s="254"/>
    </row>
    <row r="84" spans="3:14" ht="15.75" thickTop="1" thickBot="1" x14ac:dyDescent="0.25">
      <c r="C84" s="122"/>
      <c r="D84" s="139" t="s">
        <v>13</v>
      </c>
      <c r="E84" s="139"/>
      <c r="F84" s="139"/>
      <c r="G84" s="224">
        <v>0</v>
      </c>
      <c r="H84" s="223"/>
      <c r="I84" s="223"/>
      <c r="J84" s="223"/>
      <c r="K84" s="223"/>
      <c r="L84" s="223"/>
      <c r="M84" s="223"/>
      <c r="N84" s="254"/>
    </row>
    <row r="85" spans="3:14" ht="15.75" thickTop="1" thickBot="1" x14ac:dyDescent="0.25">
      <c r="C85" s="122"/>
      <c r="D85" s="139" t="s">
        <v>2</v>
      </c>
      <c r="E85" s="139"/>
      <c r="F85" s="139"/>
      <c r="G85" s="229">
        <v>0</v>
      </c>
      <c r="H85" s="223"/>
      <c r="I85" s="223"/>
      <c r="J85" s="223"/>
      <c r="K85" s="223"/>
      <c r="L85" s="223"/>
      <c r="M85" s="223"/>
      <c r="N85" s="254"/>
    </row>
    <row r="86" spans="3:14" ht="15" x14ac:dyDescent="0.25">
      <c r="C86" s="122"/>
      <c r="D86" s="140" t="s">
        <v>14</v>
      </c>
      <c r="E86" s="139"/>
      <c r="F86" s="139"/>
      <c r="G86" s="221">
        <f>SUM(G83:G85)</f>
        <v>0</v>
      </c>
      <c r="H86" s="223"/>
      <c r="I86" s="223"/>
      <c r="J86" s="223"/>
      <c r="K86" s="223"/>
      <c r="L86" s="223"/>
      <c r="M86" s="223"/>
      <c r="N86" s="254"/>
    </row>
    <row r="87" spans="3:14" ht="15.75" thickBot="1" x14ac:dyDescent="0.3">
      <c r="C87" s="131"/>
      <c r="D87" s="215"/>
      <c r="E87" s="142"/>
      <c r="F87" s="142"/>
      <c r="G87" s="271"/>
      <c r="H87" s="256"/>
      <c r="I87" s="256"/>
      <c r="J87" s="256"/>
      <c r="K87" s="256"/>
      <c r="L87" s="256"/>
      <c r="M87" s="256"/>
      <c r="N87" s="257"/>
    </row>
    <row r="88" spans="3:14" s="3" customFormat="1" ht="15" x14ac:dyDescent="0.25">
      <c r="C88" s="119"/>
      <c r="D88" s="169"/>
      <c r="E88" s="146"/>
      <c r="F88" s="146"/>
      <c r="G88" s="269"/>
      <c r="H88" s="283"/>
      <c r="I88" s="283"/>
      <c r="J88" s="283"/>
      <c r="K88" s="283"/>
      <c r="L88" s="283"/>
      <c r="M88" s="283"/>
      <c r="N88" s="253"/>
    </row>
    <row r="89" spans="3:14" s="3" customFormat="1" ht="18" x14ac:dyDescent="0.25">
      <c r="C89" s="122"/>
      <c r="D89" s="308" t="s">
        <v>15</v>
      </c>
      <c r="E89" s="308"/>
      <c r="F89" s="308"/>
      <c r="G89" s="308"/>
      <c r="H89" s="308"/>
      <c r="I89" s="308"/>
      <c r="J89" s="308"/>
      <c r="K89" s="308"/>
      <c r="L89" s="308"/>
      <c r="M89" s="308"/>
      <c r="N89" s="254"/>
    </row>
    <row r="90" spans="3:14" ht="15.75" thickBot="1" x14ac:dyDescent="0.3">
      <c r="C90" s="122"/>
      <c r="D90" s="214" t="s">
        <v>62</v>
      </c>
      <c r="E90" s="209"/>
      <c r="F90" s="209"/>
      <c r="G90" s="34" t="s">
        <v>47</v>
      </c>
      <c r="H90" s="37"/>
      <c r="I90" s="37"/>
      <c r="J90" s="34" t="s">
        <v>79</v>
      </c>
      <c r="K90" s="35"/>
      <c r="L90" s="35"/>
      <c r="M90" s="35"/>
      <c r="N90" s="254"/>
    </row>
    <row r="91" spans="3:14" ht="15.75" thickTop="1" thickBot="1" x14ac:dyDescent="0.25">
      <c r="C91" s="122"/>
      <c r="D91" s="150" t="s">
        <v>16</v>
      </c>
      <c r="E91" s="139"/>
      <c r="F91" s="139"/>
      <c r="G91" s="224">
        <v>0</v>
      </c>
      <c r="H91" s="223"/>
      <c r="I91" s="223"/>
      <c r="J91" s="223">
        <f>G91*12</f>
        <v>0</v>
      </c>
      <c r="K91" s="223"/>
      <c r="L91" s="223"/>
      <c r="M91" s="223"/>
      <c r="N91" s="254"/>
    </row>
    <row r="92" spans="3:14" ht="15.75" thickTop="1" thickBot="1" x14ac:dyDescent="0.25">
      <c r="C92" s="122"/>
      <c r="D92" s="150" t="s">
        <v>17</v>
      </c>
      <c r="E92" s="139"/>
      <c r="F92" s="139"/>
      <c r="G92" s="224">
        <v>0</v>
      </c>
      <c r="H92" s="223"/>
      <c r="I92" s="223"/>
      <c r="J92" s="223">
        <f t="shared" ref="J92:J102" si="5">G92*12</f>
        <v>0</v>
      </c>
      <c r="K92" s="223"/>
      <c r="L92" s="223"/>
      <c r="M92" s="223"/>
      <c r="N92" s="254"/>
    </row>
    <row r="93" spans="3:14" ht="15.75" thickTop="1" thickBot="1" x14ac:dyDescent="0.25">
      <c r="C93" s="122"/>
      <c r="D93" s="150" t="s">
        <v>18</v>
      </c>
      <c r="E93" s="139"/>
      <c r="F93" s="139"/>
      <c r="G93" s="224">
        <v>0</v>
      </c>
      <c r="H93" s="223"/>
      <c r="I93" s="223"/>
      <c r="J93" s="223">
        <f t="shared" si="5"/>
        <v>0</v>
      </c>
      <c r="K93" s="223"/>
      <c r="L93" s="223"/>
      <c r="M93" s="223"/>
      <c r="N93" s="254"/>
    </row>
    <row r="94" spans="3:14" ht="15.75" thickTop="1" thickBot="1" x14ac:dyDescent="0.25">
      <c r="C94" s="122"/>
      <c r="D94" s="150" t="s">
        <v>19</v>
      </c>
      <c r="E94" s="139"/>
      <c r="F94" s="139"/>
      <c r="G94" s="224">
        <v>0</v>
      </c>
      <c r="H94" s="223"/>
      <c r="I94" s="223"/>
      <c r="J94" s="223">
        <f t="shared" si="5"/>
        <v>0</v>
      </c>
      <c r="K94" s="223"/>
      <c r="L94" s="223"/>
      <c r="M94" s="223"/>
      <c r="N94" s="254"/>
    </row>
    <row r="95" spans="3:14" ht="15.75" thickTop="1" thickBot="1" x14ac:dyDescent="0.25">
      <c r="C95" s="122"/>
      <c r="D95" s="150" t="s">
        <v>20</v>
      </c>
      <c r="E95" s="139"/>
      <c r="F95" s="139"/>
      <c r="G95" s="224">
        <v>0</v>
      </c>
      <c r="H95" s="223"/>
      <c r="I95" s="223"/>
      <c r="J95" s="223">
        <f t="shared" si="5"/>
        <v>0</v>
      </c>
      <c r="K95" s="223"/>
      <c r="L95" s="223"/>
      <c r="M95" s="223"/>
      <c r="N95" s="254"/>
    </row>
    <row r="96" spans="3:14" ht="15.75" thickTop="1" thickBot="1" x14ac:dyDescent="0.25">
      <c r="C96" s="122"/>
      <c r="D96" s="150" t="s">
        <v>21</v>
      </c>
      <c r="E96" s="139"/>
      <c r="F96" s="139"/>
      <c r="G96" s="224">
        <v>0</v>
      </c>
      <c r="H96" s="223"/>
      <c r="I96" s="223"/>
      <c r="J96" s="223">
        <f t="shared" si="5"/>
        <v>0</v>
      </c>
      <c r="K96" s="223"/>
      <c r="L96" s="223"/>
      <c r="M96" s="223"/>
      <c r="N96" s="254"/>
    </row>
    <row r="97" spans="3:14" ht="15.75" thickTop="1" thickBot="1" x14ac:dyDescent="0.25">
      <c r="C97" s="122"/>
      <c r="D97" s="150" t="s">
        <v>22</v>
      </c>
      <c r="E97" s="139"/>
      <c r="F97" s="139"/>
      <c r="G97" s="224">
        <v>0</v>
      </c>
      <c r="H97" s="223"/>
      <c r="I97" s="223"/>
      <c r="J97" s="223">
        <f t="shared" si="5"/>
        <v>0</v>
      </c>
      <c r="K97" s="223"/>
      <c r="L97" s="223"/>
      <c r="M97" s="223"/>
      <c r="N97" s="254"/>
    </row>
    <row r="98" spans="3:14" ht="16.5" thickTop="1" thickBot="1" x14ac:dyDescent="0.3">
      <c r="C98" s="122"/>
      <c r="D98" s="150" t="s">
        <v>33</v>
      </c>
      <c r="E98" s="149"/>
      <c r="F98" s="149"/>
      <c r="G98" s="224">
        <v>0</v>
      </c>
      <c r="H98" s="225"/>
      <c r="I98" s="225"/>
      <c r="J98" s="225">
        <f>G98*12</f>
        <v>0</v>
      </c>
      <c r="K98" s="223"/>
      <c r="L98" s="223"/>
      <c r="M98" s="223"/>
      <c r="N98" s="254"/>
    </row>
    <row r="99" spans="3:14" ht="15.75" thickTop="1" thickBot="1" x14ac:dyDescent="0.25">
      <c r="C99" s="122"/>
      <c r="D99" s="150" t="s">
        <v>23</v>
      </c>
      <c r="E99" s="139"/>
      <c r="F99" s="139"/>
      <c r="G99" s="224">
        <v>0</v>
      </c>
      <c r="H99" s="223"/>
      <c r="I99" s="223"/>
      <c r="J99" s="223">
        <f t="shared" si="5"/>
        <v>0</v>
      </c>
      <c r="K99" s="223"/>
      <c r="L99" s="223"/>
      <c r="M99" s="223"/>
      <c r="N99" s="254"/>
    </row>
    <row r="100" spans="3:14" ht="15.75" thickTop="1" thickBot="1" x14ac:dyDescent="0.25">
      <c r="C100" s="122"/>
      <c r="D100" s="150" t="s">
        <v>24</v>
      </c>
      <c r="E100" s="139"/>
      <c r="F100" s="139"/>
      <c r="G100" s="224">
        <v>0</v>
      </c>
      <c r="H100" s="223"/>
      <c r="I100" s="223"/>
      <c r="J100" s="223">
        <f t="shared" si="5"/>
        <v>0</v>
      </c>
      <c r="K100" s="223"/>
      <c r="L100" s="223"/>
      <c r="M100" s="223"/>
      <c r="N100" s="254"/>
    </row>
    <row r="101" spans="3:14" ht="15.75" thickTop="1" thickBot="1" x14ac:dyDescent="0.25">
      <c r="C101" s="122"/>
      <c r="D101" s="150" t="s">
        <v>25</v>
      </c>
      <c r="E101" s="139"/>
      <c r="F101" s="139"/>
      <c r="G101" s="224">
        <v>0</v>
      </c>
      <c r="H101" s="223"/>
      <c r="I101" s="223"/>
      <c r="J101" s="223">
        <f t="shared" si="5"/>
        <v>0</v>
      </c>
      <c r="K101" s="223"/>
      <c r="L101" s="223"/>
      <c r="M101" s="223"/>
      <c r="N101" s="254"/>
    </row>
    <row r="102" spans="3:14" ht="15.75" thickTop="1" thickBot="1" x14ac:dyDescent="0.25">
      <c r="C102" s="122"/>
      <c r="D102" s="150" t="s">
        <v>2</v>
      </c>
      <c r="E102" s="139"/>
      <c r="F102" s="139"/>
      <c r="G102" s="229">
        <v>0</v>
      </c>
      <c r="H102" s="223"/>
      <c r="I102" s="223"/>
      <c r="J102" s="223">
        <f t="shared" si="5"/>
        <v>0</v>
      </c>
      <c r="K102" s="223"/>
      <c r="L102" s="223"/>
      <c r="M102" s="223"/>
      <c r="N102" s="254"/>
    </row>
    <row r="103" spans="3:14" ht="15" x14ac:dyDescent="0.25">
      <c r="C103" s="122"/>
      <c r="D103" s="140" t="s">
        <v>26</v>
      </c>
      <c r="E103" s="139"/>
      <c r="F103" s="139"/>
      <c r="G103" s="221">
        <f>SUM(G91:G102)</f>
        <v>0</v>
      </c>
      <c r="H103" s="222"/>
      <c r="I103" s="222"/>
      <c r="J103" s="221">
        <f>SUM(J91:J102)</f>
        <v>0</v>
      </c>
      <c r="K103" s="223"/>
      <c r="L103" s="223"/>
      <c r="M103" s="223"/>
      <c r="N103" s="284"/>
    </row>
    <row r="104" spans="3:14" ht="15.75" thickBot="1" x14ac:dyDescent="0.3">
      <c r="C104" s="131"/>
      <c r="D104" s="217"/>
      <c r="E104" s="142"/>
      <c r="F104" s="142"/>
      <c r="G104" s="271"/>
      <c r="H104" s="271"/>
      <c r="I104" s="271"/>
      <c r="J104" s="271"/>
      <c r="K104" s="256"/>
      <c r="L104" s="256"/>
      <c r="M104" s="256"/>
      <c r="N104" s="285"/>
    </row>
    <row r="105" spans="3:14" ht="15" x14ac:dyDescent="0.25">
      <c r="C105" s="119"/>
      <c r="D105" s="218"/>
      <c r="E105" s="146"/>
      <c r="F105" s="146"/>
      <c r="G105" s="269"/>
      <c r="H105" s="269"/>
      <c r="I105" s="269"/>
      <c r="J105" s="269"/>
      <c r="K105" s="283"/>
      <c r="L105" s="283"/>
      <c r="M105" s="283"/>
      <c r="N105" s="282"/>
    </row>
    <row r="106" spans="3:14" ht="57.75" customHeight="1" x14ac:dyDescent="0.2">
      <c r="C106" s="171"/>
      <c r="D106" s="327" t="s">
        <v>50</v>
      </c>
      <c r="E106" s="327"/>
      <c r="F106" s="327"/>
      <c r="G106" s="327"/>
      <c r="H106" s="327"/>
      <c r="I106" s="327"/>
      <c r="J106" s="327"/>
      <c r="K106" s="327"/>
      <c r="L106" s="327"/>
      <c r="M106" s="327"/>
      <c r="N106" s="286"/>
    </row>
    <row r="107" spans="3:14" ht="18" x14ac:dyDescent="0.2">
      <c r="C107" s="171"/>
      <c r="D107" s="172"/>
      <c r="E107" s="172"/>
      <c r="F107" s="172"/>
      <c r="G107" s="246"/>
      <c r="H107" s="246"/>
      <c r="I107" s="246"/>
      <c r="J107" s="246"/>
      <c r="K107" s="246"/>
      <c r="L107" s="246"/>
      <c r="M107" s="246"/>
      <c r="N107" s="287"/>
    </row>
    <row r="108" spans="3:14" ht="15" x14ac:dyDescent="0.2">
      <c r="C108" s="122"/>
      <c r="D108" s="175"/>
      <c r="E108" s="175"/>
      <c r="F108" s="175"/>
      <c r="G108" s="247" t="s">
        <v>0</v>
      </c>
      <c r="H108" s="248"/>
      <c r="I108" s="248"/>
      <c r="J108" s="247" t="s">
        <v>1</v>
      </c>
      <c r="K108" s="249"/>
      <c r="L108" s="249"/>
      <c r="M108" s="247" t="s">
        <v>56</v>
      </c>
      <c r="N108" s="254"/>
    </row>
    <row r="109" spans="3:14" x14ac:dyDescent="0.2">
      <c r="C109" s="122"/>
      <c r="D109" s="179" t="s">
        <v>48</v>
      </c>
      <c r="E109" s="139"/>
      <c r="F109" s="139"/>
      <c r="G109" s="223">
        <f>G48</f>
        <v>1590</v>
      </c>
      <c r="H109" s="223"/>
      <c r="I109" s="223"/>
      <c r="J109" s="223">
        <f>J48</f>
        <v>170</v>
      </c>
      <c r="K109" s="223"/>
      <c r="L109" s="223"/>
      <c r="M109" s="223">
        <f>M48</f>
        <v>1760</v>
      </c>
      <c r="N109" s="254"/>
    </row>
    <row r="110" spans="3:14" ht="15" thickBot="1" x14ac:dyDescent="0.25">
      <c r="C110" s="122"/>
      <c r="D110" s="179" t="s">
        <v>49</v>
      </c>
      <c r="E110" s="139"/>
      <c r="F110" s="114" t="s">
        <v>59</v>
      </c>
      <c r="G110" s="228">
        <f>M110/10*5</f>
        <v>0</v>
      </c>
      <c r="H110" s="223"/>
      <c r="I110" s="228" t="s">
        <v>59</v>
      </c>
      <c r="J110" s="228">
        <f>M110/10*5</f>
        <v>0</v>
      </c>
      <c r="K110" s="223"/>
      <c r="L110" s="228" t="s">
        <v>59</v>
      </c>
      <c r="M110" s="228">
        <f>J74+G86+J103</f>
        <v>0</v>
      </c>
      <c r="N110" s="254"/>
    </row>
    <row r="111" spans="3:14" ht="15" x14ac:dyDescent="0.25">
      <c r="C111" s="122"/>
      <c r="D111" s="180" t="s">
        <v>60</v>
      </c>
      <c r="E111" s="139"/>
      <c r="F111" s="139"/>
      <c r="G111" s="250">
        <f>SUM(G109:G110)</f>
        <v>1590</v>
      </c>
      <c r="H111" s="222"/>
      <c r="I111" s="222"/>
      <c r="J111" s="250">
        <f>SUM(J109:J110)</f>
        <v>170</v>
      </c>
      <c r="K111" s="223"/>
      <c r="L111" s="223"/>
      <c r="M111" s="251">
        <f>IF((SUM(M109:M110)&lt;=0),0,(SUM(M109:M110)))</f>
        <v>1760</v>
      </c>
      <c r="N111" s="288"/>
    </row>
    <row r="112" spans="3:14" ht="15" x14ac:dyDescent="0.25">
      <c r="C112" s="122"/>
      <c r="D112" s="151"/>
      <c r="E112" s="139"/>
      <c r="F112" s="139"/>
      <c r="G112" s="242"/>
      <c r="H112" s="242"/>
      <c r="I112" s="242"/>
      <c r="J112" s="242"/>
      <c r="K112" s="225"/>
      <c r="L112" s="225"/>
      <c r="M112" s="242"/>
      <c r="N112" s="288"/>
    </row>
    <row r="113" spans="3:14" ht="15" x14ac:dyDescent="0.25">
      <c r="C113" s="183"/>
      <c r="D113" s="303" t="s">
        <v>68</v>
      </c>
      <c r="E113" s="303"/>
      <c r="F113" s="303"/>
      <c r="G113" s="303"/>
      <c r="H113" s="303"/>
      <c r="I113" s="303"/>
      <c r="J113" s="303"/>
      <c r="K113" s="303"/>
      <c r="L113" s="303"/>
      <c r="M113" s="168">
        <f>77752-SUM(M40:M45)</f>
        <v>77752</v>
      </c>
      <c r="N113" s="254"/>
    </row>
    <row r="114" spans="3:14" ht="15" x14ac:dyDescent="0.25">
      <c r="C114" s="183"/>
      <c r="D114" s="303" t="s">
        <v>69</v>
      </c>
      <c r="E114" s="303"/>
      <c r="F114" s="303"/>
      <c r="G114" s="303"/>
      <c r="H114" s="303"/>
      <c r="I114" s="303"/>
      <c r="J114" s="303"/>
      <c r="K114" s="303"/>
      <c r="L114" s="303"/>
      <c r="M114" s="168">
        <f>103950-SUM(M40:M45)</f>
        <v>103950</v>
      </c>
      <c r="N114" s="254"/>
    </row>
    <row r="115" spans="3:14" ht="15" x14ac:dyDescent="0.25">
      <c r="C115" s="183"/>
      <c r="D115" s="184"/>
      <c r="E115" s="139"/>
      <c r="F115" s="139"/>
      <c r="G115" s="234"/>
      <c r="H115" s="234"/>
      <c r="I115" s="234"/>
      <c r="J115" s="234"/>
      <c r="K115" s="234"/>
      <c r="L115" s="234"/>
      <c r="M115" s="234"/>
      <c r="N115" s="254"/>
    </row>
    <row r="116" spans="3:14" ht="50.25" customHeight="1" thickBot="1" x14ac:dyDescent="0.25">
      <c r="C116" s="131"/>
      <c r="D116" s="304" t="s">
        <v>137</v>
      </c>
      <c r="E116" s="304"/>
      <c r="F116" s="304"/>
      <c r="G116" s="304"/>
      <c r="H116" s="304"/>
      <c r="I116" s="304"/>
      <c r="J116" s="304"/>
      <c r="K116" s="304"/>
      <c r="L116" s="304"/>
      <c r="M116" s="304"/>
      <c r="N116" s="257"/>
    </row>
  </sheetData>
  <sheetProtection algorithmName="SHA-512" hashValue="g8JeCX3CJauK8CE2986PC5Lyzf4hsR33ozzzcMANdZBvkXhu9UNpF6dupmTZx/gascpeqficn7JTMXoqVuNAVQ==" saltValue="tx0XzQmcB1qCTPIYEOdPzA==" spinCount="100000" sheet="1" selectLockedCells="1"/>
  <protectedRanges>
    <protectedRange sqref="M12:M15" name="Range1"/>
    <protectedRange sqref="J32:J33" name="Range4_2"/>
    <protectedRange sqref="G32:G33" name="Range3_2"/>
    <protectedRange sqref="M22:M24" name="Range11_4_2"/>
  </protectedRanges>
  <customSheetViews>
    <customSheetView guid="{ABB97F28-580F-4F46-A955-852B920BBE9A}">
      <selection activeCell="O24" sqref="O24"/>
      <pageMargins left="0.7" right="0.7" top="0.75" bottom="0.75" header="0.3" footer="0.3"/>
    </customSheetView>
  </customSheetViews>
  <mergeCells count="27">
    <mergeCell ref="C4:N4"/>
    <mergeCell ref="D55:M55"/>
    <mergeCell ref="D5:M5"/>
    <mergeCell ref="D6:M6"/>
    <mergeCell ref="D7:M7"/>
    <mergeCell ref="D9:M9"/>
    <mergeCell ref="D28:M28"/>
    <mergeCell ref="D29:M29"/>
    <mergeCell ref="D37:M37"/>
    <mergeCell ref="D38:M38"/>
    <mergeCell ref="D51:M51"/>
    <mergeCell ref="D54:M54"/>
    <mergeCell ref="D19:M19"/>
    <mergeCell ref="D77:M77"/>
    <mergeCell ref="D80:M80"/>
    <mergeCell ref="D89:M89"/>
    <mergeCell ref="D106:M106"/>
    <mergeCell ref="D116:M116"/>
    <mergeCell ref="D113:L113"/>
    <mergeCell ref="D114:L114"/>
    <mergeCell ref="P37:Q37"/>
    <mergeCell ref="P48:Q48"/>
    <mergeCell ref="R14:S14"/>
    <mergeCell ref="S13:T13"/>
    <mergeCell ref="R15:T15"/>
    <mergeCell ref="P16:Q16"/>
    <mergeCell ref="S16:T16"/>
  </mergeCells>
  <hyperlinks>
    <hyperlink ref="Q22" r:id="rId1" location="Disability-Ins-SOM" xr:uid="{1276D569-A1CE-448C-BACB-C5D23EBB6786}"/>
  </hyperlinks>
  <pageMargins left="0.5" right="0.5" top="0.5" bottom="0.5" header="0.3" footer="0.3"/>
  <pageSetup scale="47"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U117"/>
  <sheetViews>
    <sheetView showGridLines="0" workbookViewId="0">
      <selection activeCell="M13" sqref="M13"/>
    </sheetView>
  </sheetViews>
  <sheetFormatPr defaultColWidth="9.140625" defaultRowHeight="14.25" x14ac:dyDescent="0.2"/>
  <cols>
    <col min="1" max="2" width="9.140625" style="1"/>
    <col min="3" max="3" width="12.140625" style="1" bestFit="1" customWidth="1"/>
    <col min="4" max="4" width="59" style="1" bestFit="1" customWidth="1"/>
    <col min="5" max="5" width="2" style="1" customWidth="1"/>
    <col min="6" max="6" width="3.42578125" style="1" bestFit="1" customWidth="1"/>
    <col min="7" max="7" width="22.28515625" style="4" customWidth="1"/>
    <col min="8" max="8" width="2" style="4" customWidth="1"/>
    <col min="9" max="9" width="3.42578125" style="4" bestFit="1" customWidth="1"/>
    <col min="10" max="10" width="22.28515625" style="4" bestFit="1" customWidth="1"/>
    <col min="11" max="11" width="1.85546875" style="4" customWidth="1"/>
    <col min="12" max="12" width="3.42578125" style="4" bestFit="1" customWidth="1"/>
    <col min="13" max="13" width="22.28515625" style="4" customWidth="1"/>
    <col min="14" max="16" width="9.140625" style="1"/>
    <col min="17" max="17" width="46.7109375" style="1" customWidth="1"/>
    <col min="18" max="18" width="9.140625" style="1"/>
    <col min="19" max="19" width="11.42578125" style="1" bestFit="1" customWidth="1"/>
    <col min="20" max="16384" width="9.140625" style="1"/>
  </cols>
  <sheetData>
    <row r="1" spans="3:20" x14ac:dyDescent="0.2">
      <c r="C1" s="316"/>
      <c r="D1" s="316"/>
      <c r="E1" s="316"/>
      <c r="F1" s="316"/>
      <c r="G1" s="316"/>
      <c r="H1" s="316"/>
      <c r="I1" s="316"/>
      <c r="J1" s="316"/>
      <c r="K1" s="316"/>
      <c r="L1" s="316"/>
      <c r="M1" s="316"/>
      <c r="N1" s="316"/>
    </row>
    <row r="2" spans="3:20" x14ac:dyDescent="0.2">
      <c r="C2" s="7"/>
      <c r="D2" s="7"/>
      <c r="E2" s="7"/>
      <c r="F2" s="7"/>
      <c r="G2" s="7"/>
      <c r="H2" s="7"/>
      <c r="I2" s="7"/>
      <c r="J2" s="7"/>
      <c r="K2" s="7"/>
      <c r="L2" s="7"/>
      <c r="M2" s="7"/>
      <c r="N2" s="7"/>
    </row>
    <row r="3" spans="3:20" x14ac:dyDescent="0.2">
      <c r="C3" s="7"/>
      <c r="D3" s="7"/>
      <c r="E3" s="7"/>
      <c r="F3" s="7"/>
      <c r="G3" s="7"/>
      <c r="H3" s="7"/>
      <c r="I3" s="7"/>
      <c r="J3" s="7"/>
      <c r="K3" s="7"/>
      <c r="L3" s="7"/>
      <c r="M3" s="7"/>
      <c r="N3" s="7"/>
    </row>
    <row r="4" spans="3:20" x14ac:dyDescent="0.2">
      <c r="C4" s="7"/>
      <c r="D4" s="7"/>
      <c r="E4" s="7"/>
      <c r="F4" s="7"/>
      <c r="G4" s="7"/>
      <c r="H4" s="7"/>
      <c r="I4" s="7"/>
      <c r="J4" s="7"/>
      <c r="K4" s="7"/>
      <c r="L4" s="7"/>
      <c r="M4" s="7"/>
      <c r="N4" s="7"/>
    </row>
    <row r="5" spans="3:20" x14ac:dyDescent="0.2">
      <c r="C5" s="7"/>
      <c r="D5" s="7"/>
      <c r="E5" s="7"/>
      <c r="F5" s="7"/>
      <c r="G5" s="7"/>
      <c r="H5" s="7"/>
      <c r="I5" s="7"/>
      <c r="J5" s="7"/>
      <c r="K5" s="7"/>
      <c r="L5" s="7"/>
      <c r="M5" s="7"/>
      <c r="N5" s="7"/>
    </row>
    <row r="6" spans="3:20" ht="20.25" x14ac:dyDescent="0.3">
      <c r="C6" s="189"/>
      <c r="D6" s="317" t="s">
        <v>133</v>
      </c>
      <c r="E6" s="317"/>
      <c r="F6" s="317"/>
      <c r="G6" s="317"/>
      <c r="H6" s="317"/>
      <c r="I6" s="317"/>
      <c r="J6" s="317"/>
      <c r="K6" s="317"/>
      <c r="L6" s="317"/>
      <c r="M6" s="317"/>
      <c r="N6" s="189"/>
    </row>
    <row r="7" spans="3:20" ht="20.25" x14ac:dyDescent="0.3">
      <c r="C7" s="189"/>
      <c r="D7" s="317" t="s">
        <v>77</v>
      </c>
      <c r="E7" s="317"/>
      <c r="F7" s="317"/>
      <c r="G7" s="317"/>
      <c r="H7" s="317"/>
      <c r="I7" s="317"/>
      <c r="J7" s="317"/>
      <c r="K7" s="317"/>
      <c r="L7" s="317"/>
      <c r="M7" s="317"/>
      <c r="N7" s="189"/>
    </row>
    <row r="8" spans="3:20" ht="65.25" customHeight="1" thickBot="1" x14ac:dyDescent="0.35">
      <c r="D8" s="328" t="s">
        <v>140</v>
      </c>
      <c r="E8" s="328"/>
      <c r="F8" s="328"/>
      <c r="G8" s="328"/>
      <c r="H8" s="328"/>
      <c r="I8" s="328"/>
      <c r="J8" s="328"/>
      <c r="K8" s="328"/>
      <c r="L8" s="328"/>
      <c r="M8" s="328"/>
    </row>
    <row r="9" spans="3:20" ht="20.25" x14ac:dyDescent="0.3">
      <c r="C9" s="119"/>
      <c r="D9" s="120"/>
      <c r="E9" s="120"/>
      <c r="F9" s="120"/>
      <c r="G9" s="120"/>
      <c r="H9" s="120"/>
      <c r="I9" s="120"/>
      <c r="J9" s="120"/>
      <c r="K9" s="120"/>
      <c r="L9" s="120"/>
      <c r="M9" s="120"/>
      <c r="N9" s="121"/>
      <c r="P9" s="10"/>
      <c r="Q9" s="41" t="s">
        <v>0</v>
      </c>
      <c r="R9" s="42" t="s">
        <v>107</v>
      </c>
      <c r="S9" s="82">
        <v>45110</v>
      </c>
      <c r="T9" s="44"/>
    </row>
    <row r="10" spans="3:20" ht="18.75" x14ac:dyDescent="0.3">
      <c r="C10" s="122"/>
      <c r="D10" s="313" t="s">
        <v>3</v>
      </c>
      <c r="E10" s="313"/>
      <c r="F10" s="313"/>
      <c r="G10" s="313"/>
      <c r="H10" s="313"/>
      <c r="I10" s="313"/>
      <c r="J10" s="313"/>
      <c r="K10" s="313"/>
      <c r="L10" s="313"/>
      <c r="M10" s="313"/>
      <c r="N10" s="123"/>
      <c r="P10" s="10"/>
      <c r="Q10" s="41"/>
      <c r="R10" s="42" t="s">
        <v>108</v>
      </c>
      <c r="S10" s="82">
        <v>45278</v>
      </c>
      <c r="T10" s="44"/>
    </row>
    <row r="11" spans="3:20" ht="18.75" x14ac:dyDescent="0.3">
      <c r="C11" s="122"/>
      <c r="D11" s="136"/>
      <c r="E11" s="136"/>
      <c r="F11" s="136"/>
      <c r="G11" s="136"/>
      <c r="H11" s="136"/>
      <c r="I11" s="136"/>
      <c r="J11" s="136"/>
      <c r="K11" s="136"/>
      <c r="L11" s="136"/>
      <c r="M11" s="136"/>
      <c r="N11" s="123"/>
      <c r="P11" s="10"/>
      <c r="Q11" s="41"/>
      <c r="R11" s="42"/>
      <c r="S11" s="83"/>
      <c r="T11" s="44"/>
    </row>
    <row r="12" spans="3:20" ht="17.25" thickBot="1" x14ac:dyDescent="0.35">
      <c r="C12" s="122"/>
      <c r="D12" s="124" t="s">
        <v>65</v>
      </c>
      <c r="E12" s="125"/>
      <c r="F12" s="125"/>
      <c r="G12" s="126" t="s">
        <v>0</v>
      </c>
      <c r="H12" s="127"/>
      <c r="I12" s="127"/>
      <c r="J12" s="126" t="s">
        <v>1</v>
      </c>
      <c r="K12" s="127"/>
      <c r="L12" s="127"/>
      <c r="M12" s="126" t="s">
        <v>56</v>
      </c>
      <c r="N12" s="123"/>
      <c r="P12" s="10"/>
      <c r="Q12" s="41" t="s">
        <v>1</v>
      </c>
      <c r="R12" s="42" t="s">
        <v>107</v>
      </c>
      <c r="S12" s="82">
        <v>45293</v>
      </c>
      <c r="T12" s="44"/>
    </row>
    <row r="13" spans="3:20" ht="18" thickTop="1" thickBot="1" x14ac:dyDescent="0.35">
      <c r="C13" s="122"/>
      <c r="D13" s="125" t="s">
        <v>67</v>
      </c>
      <c r="E13" s="125"/>
      <c r="F13" s="125"/>
      <c r="G13" s="128">
        <f>M13/2</f>
        <v>0</v>
      </c>
      <c r="H13" s="128"/>
      <c r="I13" s="128"/>
      <c r="J13" s="128">
        <f>M13/2</f>
        <v>0</v>
      </c>
      <c r="K13" s="128"/>
      <c r="L13" s="128"/>
      <c r="M13" s="106">
        <v>0</v>
      </c>
      <c r="N13" s="123"/>
      <c r="P13" s="10"/>
      <c r="Q13" s="45"/>
      <c r="R13" s="42" t="s">
        <v>108</v>
      </c>
      <c r="S13" s="82">
        <v>45473</v>
      </c>
      <c r="T13" s="44"/>
    </row>
    <row r="14" spans="3:20" ht="18" thickTop="1" thickBot="1" x14ac:dyDescent="0.35">
      <c r="C14" s="122"/>
      <c r="D14" s="125" t="s">
        <v>114</v>
      </c>
      <c r="E14" s="129"/>
      <c r="F14" s="125"/>
      <c r="G14" s="128">
        <v>1914</v>
      </c>
      <c r="H14" s="128"/>
      <c r="I14" s="128"/>
      <c r="J14" s="128">
        <v>110</v>
      </c>
      <c r="K14" s="128"/>
      <c r="L14" s="128"/>
      <c r="M14" s="106">
        <f>SUM(G14:J14)</f>
        <v>2024</v>
      </c>
      <c r="N14" s="123"/>
      <c r="P14" s="10"/>
      <c r="Q14" s="45"/>
      <c r="R14" s="45"/>
      <c r="S14" s="324"/>
      <c r="T14" s="324"/>
    </row>
    <row r="15" spans="3:20" ht="15.75" thickTop="1" thickBot="1" x14ac:dyDescent="0.25">
      <c r="C15" s="122"/>
      <c r="D15" s="125" t="s">
        <v>102</v>
      </c>
      <c r="E15" s="129"/>
      <c r="F15" s="125"/>
      <c r="G15" s="128">
        <f>M15</f>
        <v>0</v>
      </c>
      <c r="H15" s="128"/>
      <c r="I15" s="128"/>
      <c r="J15" s="128">
        <v>0</v>
      </c>
      <c r="K15" s="128"/>
      <c r="L15" s="128"/>
      <c r="M15" s="106">
        <v>0</v>
      </c>
      <c r="N15" s="123"/>
      <c r="P15" s="16"/>
      <c r="Q15" s="47"/>
      <c r="R15" s="47"/>
      <c r="S15" s="81" t="s">
        <v>82</v>
      </c>
      <c r="T15" s="81"/>
    </row>
    <row r="16" spans="3:20" ht="18" thickTop="1" thickBot="1" x14ac:dyDescent="0.35">
      <c r="C16" s="122"/>
      <c r="D16" s="125" t="s">
        <v>98</v>
      </c>
      <c r="E16" s="129"/>
      <c r="F16" s="190" t="s">
        <v>59</v>
      </c>
      <c r="G16" s="113">
        <v>0</v>
      </c>
      <c r="H16" s="128"/>
      <c r="I16" s="191" t="s">
        <v>59</v>
      </c>
      <c r="J16" s="113">
        <v>0</v>
      </c>
      <c r="K16" s="128"/>
      <c r="L16" s="128"/>
      <c r="M16" s="117">
        <v>0</v>
      </c>
      <c r="N16" s="123"/>
      <c r="P16" s="10"/>
      <c r="Q16" s="45"/>
      <c r="R16" s="325" t="s">
        <v>80</v>
      </c>
      <c r="S16" s="325"/>
      <c r="T16" s="325"/>
    </row>
    <row r="17" spans="3:20" ht="16.5" x14ac:dyDescent="0.3">
      <c r="C17" s="122"/>
      <c r="D17" s="130" t="s">
        <v>10</v>
      </c>
      <c r="E17" s="125"/>
      <c r="F17" s="125"/>
      <c r="G17" s="126">
        <f>SUM(G13:G14)</f>
        <v>1914</v>
      </c>
      <c r="H17" s="127"/>
      <c r="I17" s="127"/>
      <c r="J17" s="126">
        <f>SUM(J13:J14)</f>
        <v>110</v>
      </c>
      <c r="K17" s="127"/>
      <c r="L17" s="127"/>
      <c r="M17" s="126">
        <f>SUM(M13:M14)</f>
        <v>2024</v>
      </c>
      <c r="N17" s="123"/>
      <c r="P17" s="319" t="s">
        <v>120</v>
      </c>
      <c r="Q17" s="319"/>
      <c r="R17" s="11"/>
      <c r="S17" s="326"/>
      <c r="T17" s="326"/>
    </row>
    <row r="18" spans="3:20" ht="17.25" thickBot="1" x14ac:dyDescent="0.35">
      <c r="C18" s="131"/>
      <c r="D18" s="192"/>
      <c r="E18" s="192"/>
      <c r="F18" s="192"/>
      <c r="G18" s="193"/>
      <c r="H18" s="193"/>
      <c r="I18" s="193"/>
      <c r="J18" s="193"/>
      <c r="K18" s="193"/>
      <c r="L18" s="193"/>
      <c r="M18" s="193"/>
      <c r="N18" s="133"/>
      <c r="P18" s="10"/>
      <c r="Q18" s="50" t="s">
        <v>83</v>
      </c>
      <c r="R18" s="11"/>
      <c r="S18" s="84"/>
      <c r="T18" s="11"/>
    </row>
    <row r="19" spans="3:20" ht="16.5" x14ac:dyDescent="0.3">
      <c r="C19" s="119"/>
      <c r="D19" s="134"/>
      <c r="E19" s="134"/>
      <c r="F19" s="134"/>
      <c r="G19" s="135"/>
      <c r="H19" s="135"/>
      <c r="I19" s="135"/>
      <c r="J19" s="135"/>
      <c r="K19" s="135"/>
      <c r="L19" s="135"/>
      <c r="M19" s="135"/>
      <c r="N19" s="121"/>
      <c r="P19" s="10"/>
      <c r="Q19" s="42" t="s">
        <v>84</v>
      </c>
      <c r="R19" s="45"/>
      <c r="S19" s="85">
        <v>44628</v>
      </c>
      <c r="T19" s="52"/>
    </row>
    <row r="20" spans="3:20" ht="18.75" x14ac:dyDescent="0.3">
      <c r="C20" s="122"/>
      <c r="D20" s="313" t="s">
        <v>4</v>
      </c>
      <c r="E20" s="313"/>
      <c r="F20" s="313"/>
      <c r="G20" s="313"/>
      <c r="H20" s="313"/>
      <c r="I20" s="313"/>
      <c r="J20" s="313"/>
      <c r="K20" s="313"/>
      <c r="L20" s="313"/>
      <c r="M20" s="313"/>
      <c r="N20" s="123"/>
      <c r="P20" s="10"/>
      <c r="Q20" s="42" t="s">
        <v>85</v>
      </c>
      <c r="R20" s="45"/>
      <c r="S20" s="85">
        <v>70826</v>
      </c>
      <c r="T20" s="52"/>
    </row>
    <row r="21" spans="3:20" ht="18.75" x14ac:dyDescent="0.3">
      <c r="C21" s="122"/>
      <c r="D21" s="136"/>
      <c r="E21" s="136"/>
      <c r="F21" s="136"/>
      <c r="G21" s="136"/>
      <c r="H21" s="136"/>
      <c r="I21" s="136"/>
      <c r="J21" s="136"/>
      <c r="K21" s="136"/>
      <c r="L21" s="136"/>
      <c r="M21" s="136"/>
      <c r="N21" s="123"/>
      <c r="P21" s="10"/>
      <c r="Q21" s="12"/>
      <c r="R21" s="13"/>
      <c r="S21" s="86"/>
      <c r="T21" s="15"/>
    </row>
    <row r="22" spans="3:20" ht="17.25" thickBot="1" x14ac:dyDescent="0.35">
      <c r="C22" s="122"/>
      <c r="D22" s="137" t="s">
        <v>61</v>
      </c>
      <c r="E22" s="138"/>
      <c r="F22" s="138"/>
      <c r="G22" s="126" t="s">
        <v>0</v>
      </c>
      <c r="H22" s="127"/>
      <c r="I22" s="127"/>
      <c r="J22" s="126" t="s">
        <v>1</v>
      </c>
      <c r="K22" s="127"/>
      <c r="L22" s="127"/>
      <c r="M22" s="126" t="s">
        <v>56</v>
      </c>
      <c r="N22" s="123"/>
      <c r="P22" s="10"/>
      <c r="Q22" s="53" t="s">
        <v>121</v>
      </c>
      <c r="R22" s="13"/>
      <c r="S22" s="54">
        <f>SUM(S25:S32)</f>
        <v>2024</v>
      </c>
      <c r="T22" s="54"/>
    </row>
    <row r="23" spans="3:20" ht="18" thickTop="1" thickBot="1" x14ac:dyDescent="0.35">
      <c r="C23" s="122"/>
      <c r="D23" s="139" t="s">
        <v>117</v>
      </c>
      <c r="E23" s="139"/>
      <c r="F23" s="139"/>
      <c r="G23" s="128">
        <f>M23/2</f>
        <v>0</v>
      </c>
      <c r="H23" s="128"/>
      <c r="I23" s="128"/>
      <c r="J23" s="128">
        <f>M23/2</f>
        <v>0</v>
      </c>
      <c r="K23" s="128"/>
      <c r="L23" s="128"/>
      <c r="M23" s="106">
        <v>0</v>
      </c>
      <c r="N23" s="123"/>
      <c r="P23" s="10"/>
      <c r="Q23" s="55" t="s">
        <v>86</v>
      </c>
      <c r="R23" s="45"/>
      <c r="S23" s="87"/>
      <c r="T23" s="45"/>
    </row>
    <row r="24" spans="3:20" ht="18" thickTop="1" thickBot="1" x14ac:dyDescent="0.35">
      <c r="C24" s="122"/>
      <c r="D24" s="139" t="s">
        <v>115</v>
      </c>
      <c r="E24" s="139"/>
      <c r="F24" s="139"/>
      <c r="G24" s="128">
        <f>ROUNDUP(M24/2,0)</f>
        <v>0</v>
      </c>
      <c r="H24" s="128"/>
      <c r="I24" s="128"/>
      <c r="J24" s="128">
        <f>ROUNDDOWN(M24/2,0)</f>
        <v>0</v>
      </c>
      <c r="K24" s="128"/>
      <c r="L24" s="128"/>
      <c r="M24" s="107">
        <v>0</v>
      </c>
      <c r="N24" s="123"/>
      <c r="P24" s="10"/>
      <c r="Q24" s="56" t="s">
        <v>122</v>
      </c>
      <c r="R24" s="57"/>
      <c r="S24" s="58">
        <f>SUM(S25:S26)</f>
        <v>710</v>
      </c>
      <c r="T24" s="57"/>
    </row>
    <row r="25" spans="3:20" ht="18" thickTop="1" thickBot="1" x14ac:dyDescent="0.35">
      <c r="C25" s="122"/>
      <c r="D25" s="139" t="s">
        <v>99</v>
      </c>
      <c r="E25" s="139"/>
      <c r="F25" s="194" t="s">
        <v>100</v>
      </c>
      <c r="G25" s="191">
        <f>M25/2</f>
        <v>0</v>
      </c>
      <c r="H25" s="128"/>
      <c r="I25" s="191" t="s">
        <v>100</v>
      </c>
      <c r="J25" s="191">
        <f>M25/2</f>
        <v>0</v>
      </c>
      <c r="K25" s="128"/>
      <c r="L25" s="128"/>
      <c r="M25" s="195">
        <v>0</v>
      </c>
      <c r="N25" s="123"/>
      <c r="P25" s="10"/>
      <c r="Q25" s="59" t="s">
        <v>123</v>
      </c>
      <c r="R25" s="60"/>
      <c r="S25" s="88">
        <v>605</v>
      </c>
      <c r="T25" s="62"/>
    </row>
    <row r="26" spans="3:20" ht="16.5" x14ac:dyDescent="0.3">
      <c r="C26" s="122"/>
      <c r="D26" s="140" t="s">
        <v>9</v>
      </c>
      <c r="E26" s="139"/>
      <c r="F26" s="139"/>
      <c r="G26" s="126">
        <f>SUM(G23:G25)</f>
        <v>0</v>
      </c>
      <c r="H26" s="127"/>
      <c r="I26" s="127"/>
      <c r="J26" s="126">
        <f>SUM(J23:J25)</f>
        <v>0</v>
      </c>
      <c r="K26" s="127"/>
      <c r="L26" s="127"/>
      <c r="M26" s="126">
        <f>SUM(M23:M25)</f>
        <v>0</v>
      </c>
      <c r="N26" s="123"/>
      <c r="P26" s="10"/>
      <c r="Q26" s="59" t="s">
        <v>87</v>
      </c>
      <c r="R26" s="60"/>
      <c r="S26" s="88">
        <v>105</v>
      </c>
      <c r="T26" s="62"/>
    </row>
    <row r="27" spans="3:20" ht="17.25" thickBot="1" x14ac:dyDescent="0.35">
      <c r="C27" s="131"/>
      <c r="D27" s="141"/>
      <c r="E27" s="142"/>
      <c r="F27" s="142"/>
      <c r="G27" s="143"/>
      <c r="H27" s="144"/>
      <c r="I27" s="144"/>
      <c r="J27" s="143"/>
      <c r="K27" s="144"/>
      <c r="L27" s="144"/>
      <c r="M27" s="143"/>
      <c r="N27" s="133"/>
      <c r="P27" s="10"/>
      <c r="Q27" s="63" t="s">
        <v>88</v>
      </c>
      <c r="R27" s="64"/>
      <c r="S27" s="89">
        <v>325</v>
      </c>
      <c r="T27" s="66"/>
    </row>
    <row r="28" spans="3:20" ht="16.5" x14ac:dyDescent="0.3">
      <c r="C28" s="119"/>
      <c r="D28" s="145"/>
      <c r="E28" s="146"/>
      <c r="F28" s="146"/>
      <c r="G28" s="147"/>
      <c r="H28" s="148"/>
      <c r="I28" s="148"/>
      <c r="J28" s="147"/>
      <c r="K28" s="148"/>
      <c r="L28" s="148"/>
      <c r="M28" s="147"/>
      <c r="N28" s="121"/>
      <c r="P28" s="10"/>
      <c r="Q28" s="63" t="s">
        <v>89</v>
      </c>
      <c r="R28" s="64"/>
      <c r="S28" s="90"/>
      <c r="T28" s="66"/>
    </row>
    <row r="29" spans="3:20" ht="20.25" x14ac:dyDescent="0.3">
      <c r="C29" s="122"/>
      <c r="D29" s="314" t="s">
        <v>55</v>
      </c>
      <c r="E29" s="314"/>
      <c r="F29" s="314"/>
      <c r="G29" s="314"/>
      <c r="H29" s="314"/>
      <c r="I29" s="314"/>
      <c r="J29" s="314"/>
      <c r="K29" s="314"/>
      <c r="L29" s="314"/>
      <c r="M29" s="314"/>
      <c r="N29" s="123"/>
      <c r="P29" s="10"/>
      <c r="Q29" s="67" t="s">
        <v>78</v>
      </c>
      <c r="R29" s="64"/>
      <c r="S29" s="90">
        <v>110</v>
      </c>
      <c r="T29" s="66"/>
    </row>
    <row r="30" spans="3:20" ht="16.5" x14ac:dyDescent="0.3">
      <c r="C30" s="122"/>
      <c r="D30" s="305" t="s">
        <v>53</v>
      </c>
      <c r="E30" s="305"/>
      <c r="F30" s="305"/>
      <c r="G30" s="305"/>
      <c r="H30" s="305"/>
      <c r="I30" s="305"/>
      <c r="J30" s="305"/>
      <c r="K30" s="305"/>
      <c r="L30" s="305"/>
      <c r="M30" s="305"/>
      <c r="N30" s="196"/>
      <c r="P30" s="10"/>
      <c r="Q30" s="67" t="s">
        <v>90</v>
      </c>
      <c r="R30" s="64"/>
      <c r="S30" s="90">
        <v>823</v>
      </c>
      <c r="T30" s="66"/>
    </row>
    <row r="31" spans="3:20" ht="17.25" thickBot="1" x14ac:dyDescent="0.35">
      <c r="C31" s="122"/>
      <c r="D31" s="149"/>
      <c r="E31" s="149"/>
      <c r="F31" s="149"/>
      <c r="G31" s="126" t="s">
        <v>0</v>
      </c>
      <c r="H31" s="127"/>
      <c r="I31" s="127"/>
      <c r="J31" s="126" t="s">
        <v>1</v>
      </c>
      <c r="K31" s="127"/>
      <c r="L31" s="127"/>
      <c r="M31" s="126" t="s">
        <v>56</v>
      </c>
      <c r="N31" s="196"/>
      <c r="P31" s="10"/>
      <c r="Q31" s="63" t="s">
        <v>91</v>
      </c>
      <c r="R31" s="64"/>
      <c r="S31" s="90"/>
      <c r="T31" s="66"/>
    </row>
    <row r="32" spans="3:20" ht="18" thickTop="1" thickBot="1" x14ac:dyDescent="0.35">
      <c r="C32" s="122"/>
      <c r="D32" s="150" t="s">
        <v>55</v>
      </c>
      <c r="E32" s="139"/>
      <c r="F32" s="109" t="s">
        <v>59</v>
      </c>
      <c r="G32" s="110">
        <v>0</v>
      </c>
      <c r="H32" s="127"/>
      <c r="I32" s="108" t="s">
        <v>59</v>
      </c>
      <c r="J32" s="110">
        <v>0</v>
      </c>
      <c r="K32" s="127"/>
      <c r="L32" s="108" t="s">
        <v>59</v>
      </c>
      <c r="M32" s="111">
        <f>G32+J32</f>
        <v>0</v>
      </c>
      <c r="N32" s="196"/>
      <c r="P32" s="10"/>
      <c r="Q32" s="63" t="s">
        <v>92</v>
      </c>
      <c r="R32" s="64"/>
      <c r="S32" s="90">
        <v>56</v>
      </c>
      <c r="T32" s="66"/>
    </row>
    <row r="33" spans="3:20" s="5" customFormat="1" ht="18.75" x14ac:dyDescent="0.3">
      <c r="C33" s="122"/>
      <c r="D33" s="150" t="s">
        <v>70</v>
      </c>
      <c r="E33" s="139"/>
      <c r="F33" s="139"/>
      <c r="G33" s="126">
        <f>G32</f>
        <v>0</v>
      </c>
      <c r="H33" s="127"/>
      <c r="I33" s="128"/>
      <c r="J33" s="126">
        <f>J32</f>
        <v>0</v>
      </c>
      <c r="K33" s="127"/>
      <c r="L33" s="128"/>
      <c r="M33" s="126">
        <f>M32</f>
        <v>0</v>
      </c>
      <c r="N33" s="196"/>
      <c r="P33" s="10"/>
      <c r="Q33" s="68" t="s">
        <v>106</v>
      </c>
      <c r="R33" s="57"/>
      <c r="S33" s="91"/>
      <c r="T33" s="54"/>
    </row>
    <row r="34" spans="3:20" ht="17.25" thickBot="1" x14ac:dyDescent="0.35">
      <c r="C34" s="122"/>
      <c r="D34" s="151" t="s">
        <v>71</v>
      </c>
      <c r="E34" s="139"/>
      <c r="F34" s="109" t="s">
        <v>58</v>
      </c>
      <c r="G34" s="112">
        <f>G17+G26</f>
        <v>1914</v>
      </c>
      <c r="H34" s="127"/>
      <c r="I34" s="113" t="s">
        <v>58</v>
      </c>
      <c r="J34" s="112">
        <f>J17+J26</f>
        <v>110</v>
      </c>
      <c r="K34" s="127"/>
      <c r="L34" s="113" t="s">
        <v>58</v>
      </c>
      <c r="M34" s="112">
        <f>M17+M26</f>
        <v>2024</v>
      </c>
      <c r="N34" s="196"/>
      <c r="P34" s="10"/>
      <c r="Q34" s="17"/>
      <c r="R34" s="13"/>
      <c r="S34" s="92"/>
      <c r="T34" s="18"/>
    </row>
    <row r="35" spans="3:20" ht="16.5" x14ac:dyDescent="0.3">
      <c r="C35" s="122"/>
      <c r="D35" s="130" t="s">
        <v>72</v>
      </c>
      <c r="E35" s="139"/>
      <c r="F35" s="139"/>
      <c r="G35" s="126">
        <f>G34-G33</f>
        <v>1914</v>
      </c>
      <c r="H35" s="127"/>
      <c r="I35" s="127"/>
      <c r="J35" s="126">
        <f>J34-J33</f>
        <v>110</v>
      </c>
      <c r="K35" s="127"/>
      <c r="L35" s="127"/>
      <c r="M35" s="126">
        <f>M34-M33</f>
        <v>2024</v>
      </c>
      <c r="N35" s="196"/>
      <c r="P35" s="10"/>
      <c r="Q35" s="69" t="s">
        <v>93</v>
      </c>
      <c r="R35" s="47"/>
      <c r="S35" s="91">
        <f>S19+S22</f>
        <v>46652</v>
      </c>
      <c r="T35" s="54"/>
    </row>
    <row r="36" spans="3:20" ht="17.25" thickBot="1" x14ac:dyDescent="0.35">
      <c r="C36" s="131"/>
      <c r="D36" s="141"/>
      <c r="E36" s="142"/>
      <c r="F36" s="142"/>
      <c r="G36" s="143"/>
      <c r="H36" s="144"/>
      <c r="I36" s="144"/>
      <c r="J36" s="143"/>
      <c r="K36" s="144"/>
      <c r="L36" s="144"/>
      <c r="M36" s="143"/>
      <c r="N36" s="133"/>
      <c r="P36" s="10"/>
      <c r="Q36" s="69" t="s">
        <v>94</v>
      </c>
      <c r="R36" s="47"/>
      <c r="S36" s="91">
        <f>SUM(S20:S22)</f>
        <v>72850</v>
      </c>
      <c r="T36" s="54"/>
    </row>
    <row r="37" spans="3:20" ht="16.5" x14ac:dyDescent="0.3">
      <c r="C37" s="197"/>
      <c r="D37" s="198"/>
      <c r="E37" s="199"/>
      <c r="F37" s="199"/>
      <c r="G37" s="200"/>
      <c r="H37" s="200"/>
      <c r="I37" s="200"/>
      <c r="J37" s="200"/>
      <c r="K37" s="200"/>
      <c r="L37" s="200"/>
      <c r="M37" s="200"/>
      <c r="N37" s="201"/>
      <c r="P37" s="10"/>
      <c r="Q37" s="19"/>
      <c r="R37" s="16"/>
      <c r="S37" s="93"/>
      <c r="T37" s="21"/>
    </row>
    <row r="38" spans="3:20" ht="18" x14ac:dyDescent="0.25">
      <c r="C38" s="202"/>
      <c r="D38" s="329" t="s">
        <v>8</v>
      </c>
      <c r="E38" s="329"/>
      <c r="F38" s="329"/>
      <c r="G38" s="329"/>
      <c r="H38" s="329"/>
      <c r="I38" s="329"/>
      <c r="J38" s="329"/>
      <c r="K38" s="329"/>
      <c r="L38" s="329"/>
      <c r="M38" s="329"/>
      <c r="N38" s="196"/>
      <c r="P38" s="320" t="s">
        <v>104</v>
      </c>
      <c r="Q38" s="320"/>
      <c r="R38" s="22"/>
      <c r="S38" s="94"/>
      <c r="T38" s="24"/>
    </row>
    <row r="39" spans="3:20" ht="30" customHeight="1" x14ac:dyDescent="0.3">
      <c r="C39" s="202"/>
      <c r="D39" s="309" t="s">
        <v>132</v>
      </c>
      <c r="E39" s="309"/>
      <c r="F39" s="309"/>
      <c r="G39" s="309"/>
      <c r="H39" s="309"/>
      <c r="I39" s="309"/>
      <c r="J39" s="309"/>
      <c r="K39" s="309"/>
      <c r="L39" s="309"/>
      <c r="M39" s="309"/>
      <c r="N39" s="196"/>
      <c r="P39" s="10"/>
      <c r="Q39" s="53" t="s">
        <v>124</v>
      </c>
      <c r="R39" s="70"/>
      <c r="S39" s="95"/>
      <c r="T39" s="72"/>
    </row>
    <row r="40" spans="3:20" ht="17.25" thickBot="1" x14ac:dyDescent="0.35">
      <c r="C40" s="202"/>
      <c r="D40" s="149"/>
      <c r="E40" s="149"/>
      <c r="F40" s="149"/>
      <c r="G40" s="126" t="s">
        <v>0</v>
      </c>
      <c r="H40" s="127"/>
      <c r="I40" s="127"/>
      <c r="J40" s="126" t="s">
        <v>1</v>
      </c>
      <c r="K40" s="127"/>
      <c r="L40" s="127"/>
      <c r="M40" s="126" t="s">
        <v>56</v>
      </c>
      <c r="N40" s="196"/>
      <c r="P40" s="10"/>
      <c r="Q40" s="73" t="s">
        <v>125</v>
      </c>
      <c r="R40" s="70"/>
      <c r="S40" s="96">
        <v>715</v>
      </c>
      <c r="T40" s="75"/>
    </row>
    <row r="41" spans="3:20" ht="18" thickTop="1" thickBot="1" x14ac:dyDescent="0.35">
      <c r="C41" s="202"/>
      <c r="D41" s="139" t="s">
        <v>5</v>
      </c>
      <c r="E41" s="139"/>
      <c r="F41" s="139"/>
      <c r="G41" s="128">
        <f>(M41*0.98945)/2</f>
        <v>0</v>
      </c>
      <c r="H41" s="128"/>
      <c r="I41" s="128"/>
      <c r="J41" s="128">
        <f>(M41*0.98945)/2</f>
        <v>0</v>
      </c>
      <c r="K41" s="128"/>
      <c r="L41" s="128"/>
      <c r="M41" s="106">
        <v>0</v>
      </c>
      <c r="N41" s="196"/>
      <c r="P41" s="10"/>
      <c r="Q41" s="59" t="s">
        <v>126</v>
      </c>
      <c r="R41" s="60"/>
      <c r="S41" s="97"/>
      <c r="T41" s="62"/>
    </row>
    <row r="42" spans="3:20" ht="18" thickTop="1" thickBot="1" x14ac:dyDescent="0.35">
      <c r="C42" s="202"/>
      <c r="D42" s="139" t="s">
        <v>113</v>
      </c>
      <c r="E42" s="139"/>
      <c r="F42" s="139"/>
      <c r="G42" s="128">
        <f>(M42*0.95779)/2</f>
        <v>0</v>
      </c>
      <c r="H42" s="128"/>
      <c r="I42" s="128"/>
      <c r="J42" s="128">
        <f>(M42*0.95779)/2</f>
        <v>0</v>
      </c>
      <c r="K42" s="128"/>
      <c r="L42" s="128"/>
      <c r="M42" s="106">
        <v>0</v>
      </c>
      <c r="N42" s="196"/>
      <c r="P42" s="10"/>
      <c r="Q42" s="53" t="s">
        <v>127</v>
      </c>
      <c r="R42" s="76"/>
      <c r="S42" s="98">
        <v>499</v>
      </c>
      <c r="T42" s="74"/>
    </row>
    <row r="43" spans="3:20" ht="18" thickTop="1" thickBot="1" x14ac:dyDescent="0.35">
      <c r="C43" s="202"/>
      <c r="D43" s="139" t="s">
        <v>66</v>
      </c>
      <c r="E43" s="139"/>
      <c r="F43" s="139"/>
      <c r="G43" s="128">
        <f>M43/2</f>
        <v>0</v>
      </c>
      <c r="H43" s="128"/>
      <c r="I43" s="128"/>
      <c r="J43" s="128">
        <f>M43/2</f>
        <v>0</v>
      </c>
      <c r="K43" s="128"/>
      <c r="L43" s="128"/>
      <c r="M43" s="106">
        <v>0</v>
      </c>
      <c r="N43" s="196"/>
      <c r="P43" s="10"/>
      <c r="Q43" s="53" t="s">
        <v>128</v>
      </c>
      <c r="R43" s="70"/>
      <c r="S43" s="98">
        <v>2400</v>
      </c>
      <c r="T43" s="75"/>
    </row>
    <row r="44" spans="3:20" ht="18" thickTop="1" thickBot="1" x14ac:dyDescent="0.35">
      <c r="C44" s="202"/>
      <c r="D44" s="139" t="s">
        <v>6</v>
      </c>
      <c r="E44" s="139"/>
      <c r="F44" s="139"/>
      <c r="G44" s="128">
        <f t="shared" ref="G44:G46" si="0">M44/2</f>
        <v>0</v>
      </c>
      <c r="H44" s="128"/>
      <c r="I44" s="128"/>
      <c r="J44" s="128">
        <f t="shared" ref="J44:J46" si="1">M44/2</f>
        <v>0</v>
      </c>
      <c r="K44" s="128"/>
      <c r="L44" s="128"/>
      <c r="M44" s="106">
        <v>0</v>
      </c>
      <c r="N44" s="196"/>
      <c r="P44" s="10"/>
      <c r="Q44" s="53" t="s">
        <v>129</v>
      </c>
      <c r="R44" s="70"/>
      <c r="S44" s="98">
        <v>22896</v>
      </c>
      <c r="T44" s="75"/>
    </row>
    <row r="45" spans="3:20" ht="18" thickTop="1" thickBot="1" x14ac:dyDescent="0.35">
      <c r="C45" s="202"/>
      <c r="D45" s="139" t="s">
        <v>118</v>
      </c>
      <c r="E45" s="139"/>
      <c r="F45" s="139"/>
      <c r="G45" s="128">
        <v>0</v>
      </c>
      <c r="H45" s="128"/>
      <c r="I45" s="128"/>
      <c r="J45" s="128">
        <v>0</v>
      </c>
      <c r="K45" s="128"/>
      <c r="L45" s="128"/>
      <c r="M45" s="107">
        <f>SUM(G45:J45)</f>
        <v>0</v>
      </c>
      <c r="N45" s="196"/>
      <c r="P45" s="10"/>
      <c r="Q45" s="53" t="s">
        <v>130</v>
      </c>
      <c r="R45" s="70"/>
      <c r="S45" s="98">
        <v>4380</v>
      </c>
      <c r="T45" s="75"/>
    </row>
    <row r="46" spans="3:20" ht="18" thickTop="1" thickBot="1" x14ac:dyDescent="0.35">
      <c r="C46" s="202"/>
      <c r="D46" s="139" t="s">
        <v>7</v>
      </c>
      <c r="E46" s="139"/>
      <c r="F46" s="114" t="s">
        <v>59</v>
      </c>
      <c r="G46" s="108">
        <f t="shared" si="0"/>
        <v>0</v>
      </c>
      <c r="H46" s="128"/>
      <c r="I46" s="108" t="s">
        <v>59</v>
      </c>
      <c r="J46" s="108">
        <f t="shared" si="1"/>
        <v>0</v>
      </c>
      <c r="K46" s="128"/>
      <c r="L46" s="115" t="s">
        <v>59</v>
      </c>
      <c r="M46" s="116">
        <v>0</v>
      </c>
      <c r="N46" s="196"/>
      <c r="P46" s="10"/>
      <c r="Q46" s="76"/>
      <c r="R46" s="70"/>
      <c r="S46" s="98"/>
      <c r="T46" s="75"/>
    </row>
    <row r="47" spans="3:20" ht="16.5" x14ac:dyDescent="0.3">
      <c r="C47" s="202"/>
      <c r="D47" s="151" t="s">
        <v>52</v>
      </c>
      <c r="E47" s="139"/>
      <c r="F47" s="139"/>
      <c r="G47" s="128">
        <f>SUM(G41:G46)</f>
        <v>0</v>
      </c>
      <c r="H47" s="128"/>
      <c r="I47" s="128"/>
      <c r="J47" s="128">
        <f>SUM(J41:J46)</f>
        <v>0</v>
      </c>
      <c r="K47" s="128"/>
      <c r="L47" s="128"/>
      <c r="M47" s="128">
        <f>G47+J47</f>
        <v>0</v>
      </c>
      <c r="N47" s="196"/>
      <c r="P47" s="10"/>
      <c r="Q47" s="69" t="s">
        <v>95</v>
      </c>
      <c r="R47" s="70"/>
      <c r="S47" s="99">
        <f>SUM(S39:S45)</f>
        <v>30890</v>
      </c>
      <c r="T47" s="78"/>
    </row>
    <row r="48" spans="3:20" ht="17.25" thickBot="1" x14ac:dyDescent="0.35">
      <c r="C48" s="202"/>
      <c r="D48" s="151" t="s">
        <v>75</v>
      </c>
      <c r="E48" s="139"/>
      <c r="F48" s="114" t="s">
        <v>58</v>
      </c>
      <c r="G48" s="108">
        <f>G35</f>
        <v>1914</v>
      </c>
      <c r="H48" s="128"/>
      <c r="I48" s="108" t="s">
        <v>58</v>
      </c>
      <c r="J48" s="108">
        <f>J35</f>
        <v>110</v>
      </c>
      <c r="K48" s="128"/>
      <c r="L48" s="108" t="s">
        <v>58</v>
      </c>
      <c r="M48" s="108">
        <f>M35</f>
        <v>2024</v>
      </c>
      <c r="N48" s="196"/>
      <c r="P48" s="10"/>
      <c r="Q48" s="19"/>
      <c r="R48" s="16"/>
      <c r="S48" s="100"/>
      <c r="T48" s="26"/>
    </row>
    <row r="49" spans="3:20" ht="16.5" x14ac:dyDescent="0.25">
      <c r="C49" s="202"/>
      <c r="D49" s="140" t="s">
        <v>73</v>
      </c>
      <c r="E49" s="139"/>
      <c r="F49" s="139"/>
      <c r="G49" s="126">
        <f>G48-G47</f>
        <v>1914</v>
      </c>
      <c r="H49" s="127"/>
      <c r="I49" s="127"/>
      <c r="J49" s="126">
        <f>J48-J47</f>
        <v>110</v>
      </c>
      <c r="K49" s="127"/>
      <c r="L49" s="127"/>
      <c r="M49" s="126">
        <f>M48-M47</f>
        <v>2024</v>
      </c>
      <c r="N49" s="196"/>
      <c r="P49" s="321" t="s">
        <v>105</v>
      </c>
      <c r="Q49" s="321"/>
      <c r="R49" s="27"/>
      <c r="S49" s="86"/>
      <c r="T49" s="29"/>
    </row>
    <row r="50" spans="3:20" ht="17.25" thickBot="1" x14ac:dyDescent="0.35">
      <c r="C50" s="203"/>
      <c r="D50" s="152"/>
      <c r="E50" s="153"/>
      <c r="F50" s="153"/>
      <c r="G50" s="154"/>
      <c r="H50" s="154"/>
      <c r="I50" s="154"/>
      <c r="J50" s="154"/>
      <c r="K50" s="154"/>
      <c r="L50" s="154"/>
      <c r="M50" s="154"/>
      <c r="N50" s="204"/>
      <c r="P50" s="10"/>
      <c r="Q50" s="42" t="s">
        <v>96</v>
      </c>
      <c r="R50" s="47"/>
      <c r="S50" s="85">
        <f>S35+S47</f>
        <v>77542</v>
      </c>
      <c r="T50" s="79"/>
    </row>
    <row r="51" spans="3:20" ht="16.5" x14ac:dyDescent="0.3">
      <c r="C51" s="119"/>
      <c r="D51" s="185"/>
      <c r="E51" s="205"/>
      <c r="F51" s="205"/>
      <c r="G51" s="187"/>
      <c r="H51" s="187"/>
      <c r="I51" s="187"/>
      <c r="J51" s="187"/>
      <c r="K51" s="187"/>
      <c r="L51" s="187"/>
      <c r="M51" s="187"/>
      <c r="N51" s="121"/>
      <c r="P51" s="10"/>
      <c r="Q51" s="42" t="s">
        <v>97</v>
      </c>
      <c r="R51" s="47"/>
      <c r="S51" s="101">
        <f>S36+S47</f>
        <v>103740</v>
      </c>
      <c r="T51" s="80"/>
    </row>
    <row r="52" spans="3:20" ht="18" x14ac:dyDescent="0.25">
      <c r="C52" s="155"/>
      <c r="D52" s="306" t="s">
        <v>141</v>
      </c>
      <c r="E52" s="306"/>
      <c r="F52" s="306"/>
      <c r="G52" s="306"/>
      <c r="H52" s="306"/>
      <c r="I52" s="306"/>
      <c r="J52" s="306"/>
      <c r="K52" s="306"/>
      <c r="L52" s="306"/>
      <c r="M52" s="306"/>
      <c r="N52" s="156"/>
    </row>
    <row r="53" spans="3:20" ht="15.75" thickBot="1" x14ac:dyDescent="0.3">
      <c r="C53" s="131"/>
      <c r="D53" s="206"/>
      <c r="E53" s="207"/>
      <c r="F53" s="207"/>
      <c r="G53" s="208"/>
      <c r="H53" s="208"/>
      <c r="I53" s="208"/>
      <c r="J53" s="208"/>
      <c r="K53" s="208"/>
      <c r="L53" s="208"/>
      <c r="M53" s="208"/>
      <c r="N53" s="133"/>
    </row>
    <row r="54" spans="3:20" ht="15" x14ac:dyDescent="0.25">
      <c r="C54" s="119"/>
      <c r="D54" s="157"/>
      <c r="E54" s="146"/>
      <c r="F54" s="146"/>
      <c r="G54" s="148"/>
      <c r="H54" s="148"/>
      <c r="I54" s="148"/>
      <c r="J54" s="148"/>
      <c r="K54" s="148"/>
      <c r="L54" s="148"/>
      <c r="M54" s="148"/>
      <c r="N54" s="121"/>
    </row>
    <row r="55" spans="3:20" ht="18" x14ac:dyDescent="0.25">
      <c r="C55" s="122"/>
      <c r="D55" s="308" t="s">
        <v>44</v>
      </c>
      <c r="E55" s="308"/>
      <c r="F55" s="308"/>
      <c r="G55" s="308"/>
      <c r="H55" s="308"/>
      <c r="I55" s="308"/>
      <c r="J55" s="308"/>
      <c r="K55" s="308"/>
      <c r="L55" s="308"/>
      <c r="M55" s="308"/>
      <c r="N55" s="123"/>
    </row>
    <row r="56" spans="3:20" x14ac:dyDescent="0.2">
      <c r="C56" s="122"/>
      <c r="D56" s="307" t="s">
        <v>45</v>
      </c>
      <c r="E56" s="307"/>
      <c r="F56" s="307"/>
      <c r="G56" s="307"/>
      <c r="H56" s="307"/>
      <c r="I56" s="307"/>
      <c r="J56" s="307"/>
      <c r="K56" s="307"/>
      <c r="L56" s="307"/>
      <c r="M56" s="307"/>
      <c r="N56" s="123"/>
    </row>
    <row r="57" spans="3:20" ht="15.75" thickBot="1" x14ac:dyDescent="0.3">
      <c r="C57" s="122"/>
      <c r="D57" s="158" t="s">
        <v>27</v>
      </c>
      <c r="E57" s="159"/>
      <c r="F57" s="149"/>
      <c r="G57" s="126" t="s">
        <v>47</v>
      </c>
      <c r="H57" s="127"/>
      <c r="I57" s="127"/>
      <c r="J57" s="126" t="s">
        <v>79</v>
      </c>
      <c r="K57" s="127"/>
      <c r="L57" s="127"/>
      <c r="M57" s="127"/>
      <c r="N57" s="123"/>
    </row>
    <row r="58" spans="3:20" ht="16.5" thickTop="1" thickBot="1" x14ac:dyDescent="0.3">
      <c r="C58" s="122"/>
      <c r="D58" s="150" t="s">
        <v>28</v>
      </c>
      <c r="E58" s="149"/>
      <c r="F58" s="149"/>
      <c r="G58" s="106">
        <v>0</v>
      </c>
      <c r="H58" s="128"/>
      <c r="I58" s="128"/>
      <c r="J58" s="128">
        <f>G58*12</f>
        <v>0</v>
      </c>
      <c r="K58" s="128"/>
      <c r="L58" s="128"/>
      <c r="M58" s="128"/>
      <c r="N58" s="123"/>
    </row>
    <row r="59" spans="3:20" ht="16.5" thickTop="1" thickBot="1" x14ac:dyDescent="0.3">
      <c r="C59" s="122"/>
      <c r="D59" s="150" t="s">
        <v>29</v>
      </c>
      <c r="E59" s="149"/>
      <c r="F59" s="149"/>
      <c r="G59" s="106">
        <v>0</v>
      </c>
      <c r="H59" s="128"/>
      <c r="I59" s="128"/>
      <c r="J59" s="128">
        <f t="shared" ref="J59:J65" si="2">G59*12</f>
        <v>0</v>
      </c>
      <c r="K59" s="128"/>
      <c r="L59" s="128"/>
      <c r="M59" s="128"/>
      <c r="N59" s="123"/>
    </row>
    <row r="60" spans="3:20" s="6" customFormat="1" ht="19.5" thickTop="1" thickBot="1" x14ac:dyDescent="0.3">
      <c r="C60" s="122"/>
      <c r="D60" s="150" t="s">
        <v>30</v>
      </c>
      <c r="E60" s="149"/>
      <c r="F60" s="149"/>
      <c r="G60" s="106">
        <v>0</v>
      </c>
      <c r="H60" s="128"/>
      <c r="I60" s="128"/>
      <c r="J60" s="128">
        <f t="shared" si="2"/>
        <v>0</v>
      </c>
      <c r="K60" s="128"/>
      <c r="L60" s="128"/>
      <c r="M60" s="128"/>
      <c r="N60" s="123"/>
    </row>
    <row r="61" spans="3:20" s="6" customFormat="1" ht="19.5" thickTop="1" thickBot="1" x14ac:dyDescent="0.3">
      <c r="C61" s="122"/>
      <c r="D61" s="150" t="s">
        <v>31</v>
      </c>
      <c r="E61" s="149"/>
      <c r="F61" s="149"/>
      <c r="G61" s="106">
        <v>0</v>
      </c>
      <c r="H61" s="128"/>
      <c r="I61" s="128"/>
      <c r="J61" s="128">
        <f t="shared" si="2"/>
        <v>0</v>
      </c>
      <c r="K61" s="128"/>
      <c r="L61" s="128"/>
      <c r="M61" s="128"/>
      <c r="N61" s="123"/>
    </row>
    <row r="62" spans="3:20" s="6" customFormat="1" ht="19.5" thickTop="1" thickBot="1" x14ac:dyDescent="0.3">
      <c r="C62" s="122"/>
      <c r="D62" s="150" t="s">
        <v>32</v>
      </c>
      <c r="E62" s="149"/>
      <c r="F62" s="149"/>
      <c r="G62" s="106">
        <v>0</v>
      </c>
      <c r="H62" s="128"/>
      <c r="I62" s="128"/>
      <c r="J62" s="128">
        <f t="shared" si="2"/>
        <v>0</v>
      </c>
      <c r="K62" s="128"/>
      <c r="L62" s="128"/>
      <c r="M62" s="128"/>
      <c r="N62" s="123"/>
    </row>
    <row r="63" spans="3:20" ht="16.5" thickTop="1" thickBot="1" x14ac:dyDescent="0.3">
      <c r="C63" s="122"/>
      <c r="D63" s="150" t="s">
        <v>81</v>
      </c>
      <c r="E63" s="149"/>
      <c r="F63" s="149"/>
      <c r="G63" s="106">
        <v>0</v>
      </c>
      <c r="H63" s="128"/>
      <c r="I63" s="128"/>
      <c r="J63" s="128">
        <f t="shared" si="2"/>
        <v>0</v>
      </c>
      <c r="K63" s="128"/>
      <c r="L63" s="128"/>
      <c r="M63" s="128"/>
      <c r="N63" s="123"/>
    </row>
    <row r="64" spans="3:20" ht="16.5" thickTop="1" thickBot="1" x14ac:dyDescent="0.3">
      <c r="C64" s="122"/>
      <c r="D64" s="150" t="s">
        <v>142</v>
      </c>
      <c r="E64" s="149"/>
      <c r="F64" s="149"/>
      <c r="G64" s="106">
        <v>0</v>
      </c>
      <c r="H64" s="128"/>
      <c r="I64" s="128"/>
      <c r="J64" s="128">
        <f t="shared" si="2"/>
        <v>0</v>
      </c>
      <c r="K64" s="128"/>
      <c r="L64" s="128"/>
      <c r="M64" s="128"/>
      <c r="N64" s="123"/>
    </row>
    <row r="65" spans="3:21" ht="16.5" thickTop="1" thickBot="1" x14ac:dyDescent="0.3">
      <c r="C65" s="122"/>
      <c r="D65" s="150" t="s">
        <v>139</v>
      </c>
      <c r="E65" s="149"/>
      <c r="F65" s="149"/>
      <c r="G65" s="106">
        <v>0</v>
      </c>
      <c r="H65" s="128"/>
      <c r="I65" s="128"/>
      <c r="J65" s="128">
        <f t="shared" si="2"/>
        <v>0</v>
      </c>
      <c r="K65" s="128"/>
      <c r="L65" s="128"/>
      <c r="M65" s="128"/>
      <c r="N65" s="123"/>
    </row>
    <row r="66" spans="3:21" ht="16.5" thickTop="1" thickBot="1" x14ac:dyDescent="0.3">
      <c r="C66" s="122"/>
      <c r="D66" s="158" t="s">
        <v>34</v>
      </c>
      <c r="E66" s="159"/>
      <c r="F66" s="149"/>
      <c r="G66" s="160"/>
      <c r="H66" s="128"/>
      <c r="I66" s="128"/>
      <c r="J66" s="160"/>
      <c r="K66" s="128"/>
      <c r="L66" s="128"/>
      <c r="M66" s="128"/>
      <c r="N66" s="123"/>
    </row>
    <row r="67" spans="3:21" ht="16.5" thickTop="1" thickBot="1" x14ac:dyDescent="0.3">
      <c r="C67" s="122"/>
      <c r="D67" s="150" t="s">
        <v>35</v>
      </c>
      <c r="E67" s="149"/>
      <c r="F67" s="149"/>
      <c r="G67" s="106">
        <v>0</v>
      </c>
      <c r="H67" s="128"/>
      <c r="I67" s="128"/>
      <c r="J67" s="128">
        <f>G67*12</f>
        <v>0</v>
      </c>
      <c r="K67" s="128"/>
      <c r="L67" s="128"/>
      <c r="M67" s="128"/>
      <c r="N67" s="123"/>
    </row>
    <row r="68" spans="3:21" ht="16.5" thickTop="1" thickBot="1" x14ac:dyDescent="0.3">
      <c r="C68" s="122"/>
      <c r="D68" s="150" t="s">
        <v>36</v>
      </c>
      <c r="E68" s="149"/>
      <c r="F68" s="149"/>
      <c r="G68" s="106">
        <v>0</v>
      </c>
      <c r="H68" s="128"/>
      <c r="I68" s="128"/>
      <c r="J68" s="128">
        <f t="shared" ref="J68:J70" si="3">G68*12</f>
        <v>0</v>
      </c>
      <c r="K68" s="128"/>
      <c r="L68" s="128"/>
      <c r="M68" s="128"/>
      <c r="N68" s="123"/>
    </row>
    <row r="69" spans="3:21" ht="16.5" thickTop="1" thickBot="1" x14ac:dyDescent="0.3">
      <c r="C69" s="122"/>
      <c r="D69" s="150" t="s">
        <v>37</v>
      </c>
      <c r="E69" s="149"/>
      <c r="F69" s="149"/>
      <c r="G69" s="106">
        <v>0</v>
      </c>
      <c r="H69" s="128"/>
      <c r="I69" s="128"/>
      <c r="J69" s="128">
        <f t="shared" si="3"/>
        <v>0</v>
      </c>
      <c r="K69" s="128"/>
      <c r="L69" s="128"/>
      <c r="M69" s="128"/>
      <c r="N69" s="123"/>
    </row>
    <row r="70" spans="3:21" ht="16.5" thickTop="1" thickBot="1" x14ac:dyDescent="0.3">
      <c r="C70" s="122"/>
      <c r="D70" s="150" t="s">
        <v>103</v>
      </c>
      <c r="E70" s="149"/>
      <c r="F70" s="149"/>
      <c r="G70" s="106">
        <v>0</v>
      </c>
      <c r="H70" s="128"/>
      <c r="I70" s="128"/>
      <c r="J70" s="128">
        <f t="shared" si="3"/>
        <v>0</v>
      </c>
      <c r="K70" s="128"/>
      <c r="L70" s="128"/>
      <c r="M70" s="128"/>
      <c r="N70" s="123"/>
    </row>
    <row r="71" spans="3:21" ht="16.5" thickTop="1" thickBot="1" x14ac:dyDescent="0.3">
      <c r="C71" s="122"/>
      <c r="D71" s="158" t="s">
        <v>39</v>
      </c>
      <c r="E71" s="159"/>
      <c r="F71" s="149"/>
      <c r="G71" s="160"/>
      <c r="H71" s="128"/>
      <c r="I71" s="128"/>
      <c r="J71" s="160"/>
      <c r="K71" s="128"/>
      <c r="L71" s="128"/>
      <c r="M71" s="128"/>
      <c r="N71" s="123"/>
    </row>
    <row r="72" spans="3:21" ht="16.5" thickTop="1" thickBot="1" x14ac:dyDescent="0.3">
      <c r="C72" s="122"/>
      <c r="D72" s="150" t="s">
        <v>40</v>
      </c>
      <c r="E72" s="149"/>
      <c r="F72" s="149"/>
      <c r="G72" s="106">
        <v>0</v>
      </c>
      <c r="H72" s="128"/>
      <c r="I72" s="128"/>
      <c r="J72" s="128">
        <f>G72*12</f>
        <v>0</v>
      </c>
      <c r="K72" s="128"/>
      <c r="L72" s="128"/>
      <c r="M72" s="128"/>
      <c r="N72" s="123"/>
    </row>
    <row r="73" spans="3:21" ht="16.5" thickTop="1" thickBot="1" x14ac:dyDescent="0.3">
      <c r="C73" s="122"/>
      <c r="D73" s="150" t="s">
        <v>41</v>
      </c>
      <c r="E73" s="149"/>
      <c r="F73" s="149"/>
      <c r="G73" s="106">
        <v>0</v>
      </c>
      <c r="H73" s="128"/>
      <c r="I73" s="128"/>
      <c r="J73" s="128">
        <f t="shared" ref="J73:J74" si="4">G73*12</f>
        <v>0</v>
      </c>
      <c r="K73" s="128"/>
      <c r="L73" s="128"/>
      <c r="M73" s="128"/>
      <c r="N73" s="123"/>
      <c r="O73" s="2"/>
      <c r="Q73" s="2"/>
      <c r="S73" s="2"/>
      <c r="U73" s="2"/>
    </row>
    <row r="74" spans="3:21" ht="16.5" thickTop="1" thickBot="1" x14ac:dyDescent="0.3">
      <c r="C74" s="122"/>
      <c r="D74" s="150" t="s">
        <v>42</v>
      </c>
      <c r="E74" s="149"/>
      <c r="F74" s="149"/>
      <c r="G74" s="117">
        <v>0</v>
      </c>
      <c r="H74" s="128"/>
      <c r="I74" s="128"/>
      <c r="J74" s="128">
        <f t="shared" si="4"/>
        <v>0</v>
      </c>
      <c r="K74" s="128"/>
      <c r="L74" s="128"/>
      <c r="M74" s="128"/>
      <c r="N74" s="123"/>
    </row>
    <row r="75" spans="3:21" ht="18" x14ac:dyDescent="0.25">
      <c r="C75" s="161"/>
      <c r="D75" s="140" t="s">
        <v>51</v>
      </c>
      <c r="E75" s="149"/>
      <c r="F75" s="149"/>
      <c r="G75" s="126">
        <f>SUM(G58:G74)</f>
        <v>0</v>
      </c>
      <c r="H75" s="127"/>
      <c r="I75" s="127"/>
      <c r="J75" s="126">
        <f>SUM(J58:J74)</f>
        <v>0</v>
      </c>
      <c r="K75" s="127"/>
      <c r="L75" s="127"/>
      <c r="M75" s="127"/>
      <c r="N75" s="162"/>
      <c r="Q75" s="1" t="s">
        <v>43</v>
      </c>
    </row>
    <row r="76" spans="3:21" ht="18.75" thickBot="1" x14ac:dyDescent="0.3">
      <c r="C76" s="163"/>
      <c r="D76" s="210"/>
      <c r="E76" s="211"/>
      <c r="F76" s="211"/>
      <c r="G76" s="212"/>
      <c r="H76" s="143"/>
      <c r="I76" s="143"/>
      <c r="J76" s="212"/>
      <c r="K76" s="144"/>
      <c r="L76" s="144"/>
      <c r="M76" s="144"/>
      <c r="N76" s="164"/>
    </row>
    <row r="77" spans="3:21" ht="18" x14ac:dyDescent="0.25">
      <c r="C77" s="165"/>
      <c r="D77" s="185"/>
      <c r="E77" s="186"/>
      <c r="F77" s="186"/>
      <c r="G77" s="187"/>
      <c r="H77" s="187"/>
      <c r="I77" s="187"/>
      <c r="J77" s="187"/>
      <c r="K77" s="187"/>
      <c r="L77" s="187"/>
      <c r="M77" s="187"/>
      <c r="N77" s="166"/>
    </row>
    <row r="78" spans="3:21" ht="18" x14ac:dyDescent="0.2">
      <c r="C78" s="122"/>
      <c r="D78" s="306" t="s">
        <v>143</v>
      </c>
      <c r="E78" s="306"/>
      <c r="F78" s="306"/>
      <c r="G78" s="306"/>
      <c r="H78" s="306"/>
      <c r="I78" s="306"/>
      <c r="J78" s="306"/>
      <c r="K78" s="306"/>
      <c r="L78" s="306"/>
      <c r="M78" s="306"/>
      <c r="N78" s="123"/>
    </row>
    <row r="79" spans="3:21" ht="18.75" thickBot="1" x14ac:dyDescent="0.25">
      <c r="C79" s="131"/>
      <c r="D79" s="188"/>
      <c r="E79" s="188"/>
      <c r="F79" s="188"/>
      <c r="G79" s="188"/>
      <c r="H79" s="188"/>
      <c r="I79" s="188"/>
      <c r="J79" s="188"/>
      <c r="K79" s="188"/>
      <c r="L79" s="188"/>
      <c r="M79" s="188"/>
      <c r="N79" s="133"/>
    </row>
    <row r="80" spans="3:21" ht="18" x14ac:dyDescent="0.2">
      <c r="C80" s="119"/>
      <c r="D80" s="213"/>
      <c r="E80" s="213"/>
      <c r="F80" s="213"/>
      <c r="G80" s="213"/>
      <c r="H80" s="213"/>
      <c r="I80" s="213"/>
      <c r="J80" s="213"/>
      <c r="K80" s="213"/>
      <c r="L80" s="213"/>
      <c r="M80" s="213"/>
      <c r="N80" s="121"/>
    </row>
    <row r="81" spans="3:14" ht="18" x14ac:dyDescent="0.25">
      <c r="C81" s="122"/>
      <c r="D81" s="308" t="s">
        <v>11</v>
      </c>
      <c r="E81" s="308"/>
      <c r="F81" s="308"/>
      <c r="G81" s="308"/>
      <c r="H81" s="308"/>
      <c r="I81" s="308"/>
      <c r="J81" s="308"/>
      <c r="K81" s="308"/>
      <c r="L81" s="308"/>
      <c r="M81" s="308"/>
      <c r="N81" s="123"/>
    </row>
    <row r="82" spans="3:14" ht="18" x14ac:dyDescent="0.25">
      <c r="C82" s="202"/>
      <c r="D82" s="216"/>
      <c r="E82" s="216"/>
      <c r="F82" s="216"/>
      <c r="G82" s="216"/>
      <c r="H82" s="216"/>
      <c r="I82" s="216"/>
      <c r="J82" s="216"/>
      <c r="K82" s="216"/>
      <c r="L82" s="216"/>
      <c r="M82" s="216"/>
      <c r="N82" s="196"/>
    </row>
    <row r="83" spans="3:14" ht="18.75" thickBot="1" x14ac:dyDescent="0.3">
      <c r="C83" s="202"/>
      <c r="D83" s="167"/>
      <c r="E83" s="167"/>
      <c r="F83" s="167"/>
      <c r="G83" s="168" t="s">
        <v>63</v>
      </c>
      <c r="H83" s="167"/>
      <c r="I83" s="167"/>
      <c r="J83" s="167"/>
      <c r="K83" s="167"/>
      <c r="L83" s="167"/>
      <c r="M83" s="167"/>
      <c r="N83" s="196"/>
    </row>
    <row r="84" spans="3:14" ht="15.75" thickTop="1" thickBot="1" x14ac:dyDescent="0.25">
      <c r="C84" s="202"/>
      <c r="D84" s="139" t="s">
        <v>12</v>
      </c>
      <c r="E84" s="139"/>
      <c r="F84" s="139"/>
      <c r="G84" s="106">
        <v>0</v>
      </c>
      <c r="H84" s="128"/>
      <c r="I84" s="128"/>
      <c r="J84" s="128"/>
      <c r="K84" s="128"/>
      <c r="L84" s="128"/>
      <c r="M84" s="128"/>
      <c r="N84" s="196"/>
    </row>
    <row r="85" spans="3:14" ht="15.75" thickTop="1" thickBot="1" x14ac:dyDescent="0.25">
      <c r="C85" s="202"/>
      <c r="D85" s="139" t="s">
        <v>13</v>
      </c>
      <c r="E85" s="139"/>
      <c r="F85" s="139"/>
      <c r="G85" s="106">
        <v>0</v>
      </c>
      <c r="H85" s="128"/>
      <c r="I85" s="128"/>
      <c r="J85" s="128"/>
      <c r="K85" s="128"/>
      <c r="L85" s="128"/>
      <c r="M85" s="128"/>
      <c r="N85" s="196"/>
    </row>
    <row r="86" spans="3:14" ht="15.75" thickTop="1" thickBot="1" x14ac:dyDescent="0.25">
      <c r="C86" s="202"/>
      <c r="D86" s="139" t="s">
        <v>2</v>
      </c>
      <c r="E86" s="139"/>
      <c r="F86" s="139"/>
      <c r="G86" s="116">
        <v>0</v>
      </c>
      <c r="H86" s="128"/>
      <c r="I86" s="128"/>
      <c r="J86" s="128"/>
      <c r="K86" s="128"/>
      <c r="L86" s="128"/>
      <c r="M86" s="128"/>
      <c r="N86" s="196"/>
    </row>
    <row r="87" spans="3:14" ht="15" x14ac:dyDescent="0.25">
      <c r="C87" s="202"/>
      <c r="D87" s="140" t="s">
        <v>14</v>
      </c>
      <c r="E87" s="139"/>
      <c r="F87" s="139"/>
      <c r="G87" s="126">
        <f>SUM(G84:G86)</f>
        <v>0</v>
      </c>
      <c r="H87" s="128"/>
      <c r="I87" s="128"/>
      <c r="J87" s="128"/>
      <c r="K87" s="128"/>
      <c r="L87" s="128"/>
      <c r="M87" s="128"/>
      <c r="N87" s="196"/>
    </row>
    <row r="88" spans="3:14" ht="15.75" thickBot="1" x14ac:dyDescent="0.3">
      <c r="C88" s="203"/>
      <c r="D88" s="152"/>
      <c r="E88" s="153"/>
      <c r="F88" s="153"/>
      <c r="G88" s="154"/>
      <c r="H88" s="132"/>
      <c r="I88" s="132"/>
      <c r="J88" s="132"/>
      <c r="K88" s="132"/>
      <c r="L88" s="132"/>
      <c r="M88" s="132"/>
      <c r="N88" s="204"/>
    </row>
    <row r="89" spans="3:14" s="3" customFormat="1" ht="15" x14ac:dyDescent="0.25">
      <c r="C89" s="119"/>
      <c r="D89" s="169"/>
      <c r="E89" s="146"/>
      <c r="F89" s="146"/>
      <c r="G89" s="148"/>
      <c r="H89" s="135"/>
      <c r="I89" s="135"/>
      <c r="J89" s="135"/>
      <c r="K89" s="135"/>
      <c r="L89" s="135"/>
      <c r="M89" s="135"/>
      <c r="N89" s="121"/>
    </row>
    <row r="90" spans="3:14" s="3" customFormat="1" ht="18" x14ac:dyDescent="0.25">
      <c r="C90" s="122"/>
      <c r="D90" s="308" t="s">
        <v>15</v>
      </c>
      <c r="E90" s="308"/>
      <c r="F90" s="308"/>
      <c r="G90" s="308"/>
      <c r="H90" s="308"/>
      <c r="I90" s="308"/>
      <c r="J90" s="308"/>
      <c r="K90" s="308"/>
      <c r="L90" s="308"/>
      <c r="M90" s="308"/>
      <c r="N90" s="123"/>
    </row>
    <row r="91" spans="3:14" ht="15.75" thickBot="1" x14ac:dyDescent="0.3">
      <c r="C91" s="122"/>
      <c r="D91" s="168" t="s">
        <v>62</v>
      </c>
      <c r="E91" s="149"/>
      <c r="F91" s="149"/>
      <c r="G91" s="126" t="s">
        <v>47</v>
      </c>
      <c r="H91" s="127"/>
      <c r="I91" s="127"/>
      <c r="J91" s="126" t="s">
        <v>79</v>
      </c>
      <c r="K91" s="127"/>
      <c r="L91" s="127"/>
      <c r="M91" s="127"/>
      <c r="N91" s="123"/>
    </row>
    <row r="92" spans="3:14" ht="15.75" thickTop="1" thickBot="1" x14ac:dyDescent="0.25">
      <c r="C92" s="122"/>
      <c r="D92" s="150" t="s">
        <v>16</v>
      </c>
      <c r="E92" s="139"/>
      <c r="F92" s="139"/>
      <c r="G92" s="106">
        <v>0</v>
      </c>
      <c r="H92" s="128"/>
      <c r="I92" s="128"/>
      <c r="J92" s="128">
        <f>G92*12</f>
        <v>0</v>
      </c>
      <c r="K92" s="128"/>
      <c r="L92" s="128"/>
      <c r="M92" s="128"/>
      <c r="N92" s="123"/>
    </row>
    <row r="93" spans="3:14" ht="15.75" thickTop="1" thickBot="1" x14ac:dyDescent="0.25">
      <c r="C93" s="122"/>
      <c r="D93" s="150" t="s">
        <v>17</v>
      </c>
      <c r="E93" s="139"/>
      <c r="F93" s="139"/>
      <c r="G93" s="106">
        <v>0</v>
      </c>
      <c r="H93" s="128"/>
      <c r="I93" s="128"/>
      <c r="J93" s="128">
        <f t="shared" ref="J93:J103" si="5">G93*12</f>
        <v>0</v>
      </c>
      <c r="K93" s="128"/>
      <c r="L93" s="128"/>
      <c r="M93" s="128"/>
      <c r="N93" s="123"/>
    </row>
    <row r="94" spans="3:14" ht="15.75" thickTop="1" thickBot="1" x14ac:dyDescent="0.25">
      <c r="C94" s="122"/>
      <c r="D94" s="150" t="s">
        <v>18</v>
      </c>
      <c r="E94" s="139"/>
      <c r="F94" s="139"/>
      <c r="G94" s="106">
        <v>0</v>
      </c>
      <c r="H94" s="128"/>
      <c r="I94" s="128"/>
      <c r="J94" s="128">
        <f t="shared" si="5"/>
        <v>0</v>
      </c>
      <c r="K94" s="128"/>
      <c r="L94" s="128"/>
      <c r="M94" s="128"/>
      <c r="N94" s="123"/>
    </row>
    <row r="95" spans="3:14" ht="15.75" thickTop="1" thickBot="1" x14ac:dyDescent="0.25">
      <c r="C95" s="122"/>
      <c r="D95" s="150" t="s">
        <v>19</v>
      </c>
      <c r="E95" s="139"/>
      <c r="F95" s="139"/>
      <c r="G95" s="106">
        <v>0</v>
      </c>
      <c r="H95" s="128"/>
      <c r="I95" s="128"/>
      <c r="J95" s="128">
        <f t="shared" si="5"/>
        <v>0</v>
      </c>
      <c r="K95" s="128"/>
      <c r="L95" s="128"/>
      <c r="M95" s="128"/>
      <c r="N95" s="123"/>
    </row>
    <row r="96" spans="3:14" ht="15.75" thickTop="1" thickBot="1" x14ac:dyDescent="0.25">
      <c r="C96" s="122"/>
      <c r="D96" s="150" t="s">
        <v>20</v>
      </c>
      <c r="E96" s="139"/>
      <c r="F96" s="139"/>
      <c r="G96" s="106">
        <v>0</v>
      </c>
      <c r="H96" s="128"/>
      <c r="I96" s="128"/>
      <c r="J96" s="128">
        <f t="shared" si="5"/>
        <v>0</v>
      </c>
      <c r="K96" s="128"/>
      <c r="L96" s="128"/>
      <c r="M96" s="128"/>
      <c r="N96" s="123"/>
    </row>
    <row r="97" spans="3:14" ht="15.75" thickTop="1" thickBot="1" x14ac:dyDescent="0.25">
      <c r="C97" s="122"/>
      <c r="D97" s="150" t="s">
        <v>21</v>
      </c>
      <c r="E97" s="139"/>
      <c r="F97" s="139"/>
      <c r="G97" s="106">
        <v>0</v>
      </c>
      <c r="H97" s="128"/>
      <c r="I97" s="128"/>
      <c r="J97" s="128">
        <f t="shared" si="5"/>
        <v>0</v>
      </c>
      <c r="K97" s="128"/>
      <c r="L97" s="128"/>
      <c r="M97" s="128"/>
      <c r="N97" s="123"/>
    </row>
    <row r="98" spans="3:14" ht="15.75" thickTop="1" thickBot="1" x14ac:dyDescent="0.25">
      <c r="C98" s="122"/>
      <c r="D98" s="150" t="s">
        <v>22</v>
      </c>
      <c r="E98" s="139"/>
      <c r="F98" s="139"/>
      <c r="G98" s="106">
        <v>0</v>
      </c>
      <c r="H98" s="128"/>
      <c r="I98" s="128"/>
      <c r="J98" s="128">
        <f t="shared" si="5"/>
        <v>0</v>
      </c>
      <c r="K98" s="128"/>
      <c r="L98" s="128"/>
      <c r="M98" s="128"/>
      <c r="N98" s="123"/>
    </row>
    <row r="99" spans="3:14" ht="16.5" thickTop="1" thickBot="1" x14ac:dyDescent="0.3">
      <c r="C99" s="122"/>
      <c r="D99" s="150" t="s">
        <v>33</v>
      </c>
      <c r="E99" s="149"/>
      <c r="F99" s="149"/>
      <c r="G99" s="106">
        <v>0</v>
      </c>
      <c r="H99" s="128"/>
      <c r="I99" s="128"/>
      <c r="J99" s="128">
        <f>G99*12</f>
        <v>0</v>
      </c>
      <c r="N99" s="123"/>
    </row>
    <row r="100" spans="3:14" ht="15.75" thickTop="1" thickBot="1" x14ac:dyDescent="0.25">
      <c r="C100" s="122"/>
      <c r="D100" s="150" t="s">
        <v>23</v>
      </c>
      <c r="E100" s="139"/>
      <c r="F100" s="139"/>
      <c r="G100" s="106">
        <v>0</v>
      </c>
      <c r="H100" s="128"/>
      <c r="I100" s="128"/>
      <c r="J100" s="128">
        <f t="shared" si="5"/>
        <v>0</v>
      </c>
      <c r="K100" s="128"/>
      <c r="L100" s="128"/>
      <c r="M100" s="128"/>
      <c r="N100" s="123"/>
    </row>
    <row r="101" spans="3:14" ht="15.75" thickTop="1" thickBot="1" x14ac:dyDescent="0.25">
      <c r="C101" s="122"/>
      <c r="D101" s="150" t="s">
        <v>24</v>
      </c>
      <c r="E101" s="139"/>
      <c r="F101" s="139"/>
      <c r="G101" s="106">
        <v>0</v>
      </c>
      <c r="H101" s="128"/>
      <c r="I101" s="128"/>
      <c r="J101" s="128">
        <f t="shared" si="5"/>
        <v>0</v>
      </c>
      <c r="K101" s="128"/>
      <c r="L101" s="128"/>
      <c r="M101" s="128"/>
      <c r="N101" s="123"/>
    </row>
    <row r="102" spans="3:14" ht="15.75" thickTop="1" thickBot="1" x14ac:dyDescent="0.25">
      <c r="C102" s="122"/>
      <c r="D102" s="150" t="s">
        <v>25</v>
      </c>
      <c r="E102" s="139"/>
      <c r="F102" s="139"/>
      <c r="G102" s="106">
        <v>0</v>
      </c>
      <c r="H102" s="128"/>
      <c r="I102" s="128"/>
      <c r="J102" s="128">
        <f t="shared" si="5"/>
        <v>0</v>
      </c>
      <c r="K102" s="128"/>
      <c r="L102" s="128"/>
      <c r="M102" s="128"/>
      <c r="N102" s="123"/>
    </row>
    <row r="103" spans="3:14" ht="15.75" thickTop="1" thickBot="1" x14ac:dyDescent="0.25">
      <c r="C103" s="122"/>
      <c r="D103" s="150" t="s">
        <v>2</v>
      </c>
      <c r="E103" s="139"/>
      <c r="F103" s="139"/>
      <c r="G103" s="116">
        <v>0</v>
      </c>
      <c r="H103" s="128"/>
      <c r="I103" s="128"/>
      <c r="J103" s="128">
        <f t="shared" si="5"/>
        <v>0</v>
      </c>
      <c r="K103" s="128"/>
      <c r="L103" s="128"/>
      <c r="M103" s="128"/>
      <c r="N103" s="123"/>
    </row>
    <row r="104" spans="3:14" ht="15" x14ac:dyDescent="0.25">
      <c r="C104" s="122"/>
      <c r="D104" s="140" t="s">
        <v>26</v>
      </c>
      <c r="E104" s="139"/>
      <c r="F104" s="139"/>
      <c r="G104" s="126">
        <f>SUM(G92:G103)</f>
        <v>0</v>
      </c>
      <c r="H104" s="127"/>
      <c r="I104" s="127"/>
      <c r="J104" s="126">
        <f>SUM(J92:J103)</f>
        <v>0</v>
      </c>
      <c r="K104" s="128"/>
      <c r="L104" s="128"/>
      <c r="M104" s="128"/>
      <c r="N104" s="123"/>
    </row>
    <row r="105" spans="3:14" ht="15.75" thickBot="1" x14ac:dyDescent="0.3">
      <c r="C105" s="131"/>
      <c r="D105" s="217"/>
      <c r="E105" s="142"/>
      <c r="F105" s="142"/>
      <c r="G105" s="144"/>
      <c r="H105" s="144"/>
      <c r="I105" s="144"/>
      <c r="J105" s="144"/>
      <c r="K105" s="193"/>
      <c r="L105" s="193"/>
      <c r="M105" s="193"/>
      <c r="N105" s="133"/>
    </row>
    <row r="106" spans="3:14" ht="15" x14ac:dyDescent="0.25">
      <c r="C106" s="119"/>
      <c r="D106" s="218"/>
      <c r="E106" s="146"/>
      <c r="F106" s="146"/>
      <c r="G106" s="148"/>
      <c r="H106" s="148"/>
      <c r="I106" s="148"/>
      <c r="J106" s="148"/>
      <c r="K106" s="135"/>
      <c r="L106" s="135"/>
      <c r="M106" s="135"/>
      <c r="N106" s="121"/>
    </row>
    <row r="107" spans="3:14" ht="18" x14ac:dyDescent="0.2">
      <c r="C107" s="171"/>
      <c r="D107" s="330" t="s">
        <v>50</v>
      </c>
      <c r="E107" s="330"/>
      <c r="F107" s="330"/>
      <c r="G107" s="330"/>
      <c r="H107" s="330"/>
      <c r="I107" s="330"/>
      <c r="J107" s="330"/>
      <c r="K107" s="330"/>
      <c r="L107" s="330"/>
      <c r="M107" s="330"/>
      <c r="N107" s="173"/>
    </row>
    <row r="108" spans="3:14" ht="18" x14ac:dyDescent="0.2">
      <c r="C108" s="171"/>
      <c r="D108" s="172"/>
      <c r="E108" s="172"/>
      <c r="F108" s="172"/>
      <c r="G108" s="172"/>
      <c r="H108" s="172"/>
      <c r="I108" s="172"/>
      <c r="J108" s="172"/>
      <c r="K108" s="172"/>
      <c r="L108" s="172"/>
      <c r="M108" s="172"/>
      <c r="N108" s="173"/>
    </row>
    <row r="109" spans="3:14" ht="15" x14ac:dyDescent="0.2">
      <c r="C109" s="122"/>
      <c r="D109" s="174"/>
      <c r="E109" s="175"/>
      <c r="F109" s="175"/>
      <c r="G109" s="176" t="s">
        <v>0</v>
      </c>
      <c r="H109" s="177"/>
      <c r="I109" s="177"/>
      <c r="J109" s="176" t="s">
        <v>1</v>
      </c>
      <c r="K109" s="178"/>
      <c r="L109" s="178"/>
      <c r="M109" s="176" t="s">
        <v>56</v>
      </c>
      <c r="N109" s="123"/>
    </row>
    <row r="110" spans="3:14" x14ac:dyDescent="0.2">
      <c r="C110" s="122"/>
      <c r="D110" s="179" t="s">
        <v>48</v>
      </c>
      <c r="E110" s="139"/>
      <c r="F110" s="139"/>
      <c r="G110" s="128">
        <f>G49</f>
        <v>1914</v>
      </c>
      <c r="H110" s="128"/>
      <c r="I110" s="128"/>
      <c r="J110" s="128">
        <f>J49</f>
        <v>110</v>
      </c>
      <c r="K110" s="128"/>
      <c r="L110" s="128"/>
      <c r="M110" s="128">
        <f>M49</f>
        <v>2024</v>
      </c>
      <c r="N110" s="123"/>
    </row>
    <row r="111" spans="3:14" ht="15" thickBot="1" x14ac:dyDescent="0.25">
      <c r="C111" s="122"/>
      <c r="D111" s="179" t="s">
        <v>49</v>
      </c>
      <c r="E111" s="139"/>
      <c r="F111" s="114" t="s">
        <v>59</v>
      </c>
      <c r="G111" s="108">
        <f>M111/10*5</f>
        <v>0</v>
      </c>
      <c r="H111" s="128"/>
      <c r="I111" s="108" t="s">
        <v>59</v>
      </c>
      <c r="J111" s="108">
        <f>M111/10*5</f>
        <v>0</v>
      </c>
      <c r="K111" s="128"/>
      <c r="L111" s="108" t="s">
        <v>59</v>
      </c>
      <c r="M111" s="108">
        <f>J75+G87+J104</f>
        <v>0</v>
      </c>
      <c r="N111" s="123"/>
    </row>
    <row r="112" spans="3:14" ht="15" x14ac:dyDescent="0.25">
      <c r="C112" s="122"/>
      <c r="D112" s="180" t="s">
        <v>60</v>
      </c>
      <c r="E112" s="139"/>
      <c r="F112" s="139"/>
      <c r="G112" s="118">
        <f>SUM(G110:G111)</f>
        <v>1914</v>
      </c>
      <c r="H112" s="127"/>
      <c r="I112" s="127"/>
      <c r="J112" s="118">
        <f>SUM(J110:J111)</f>
        <v>110</v>
      </c>
      <c r="K112" s="128"/>
      <c r="L112" s="128"/>
      <c r="M112" s="181">
        <f>IF((SUM(M110:M111)&lt;=0),0,(SUM(M110:M111)))</f>
        <v>2024</v>
      </c>
      <c r="N112" s="182"/>
    </row>
    <row r="113" spans="3:14" ht="15" x14ac:dyDescent="0.25">
      <c r="C113" s="122"/>
      <c r="D113" s="151"/>
      <c r="E113" s="139"/>
      <c r="F113" s="139"/>
      <c r="G113" s="127"/>
      <c r="H113" s="127"/>
      <c r="I113" s="127"/>
      <c r="J113" s="127"/>
      <c r="K113" s="128"/>
      <c r="L113" s="128"/>
      <c r="M113" s="127"/>
      <c r="N113" s="182"/>
    </row>
    <row r="114" spans="3:14" ht="15" x14ac:dyDescent="0.25">
      <c r="C114" s="183"/>
      <c r="D114" s="303" t="s">
        <v>68</v>
      </c>
      <c r="E114" s="303"/>
      <c r="F114" s="303"/>
      <c r="G114" s="303"/>
      <c r="H114" s="303"/>
      <c r="I114" s="303"/>
      <c r="J114" s="303"/>
      <c r="K114" s="303"/>
      <c r="L114" s="303"/>
      <c r="M114" s="168">
        <f>77542-SUM(M41:M46)</f>
        <v>77542</v>
      </c>
      <c r="N114" s="123"/>
    </row>
    <row r="115" spans="3:14" ht="15" x14ac:dyDescent="0.25">
      <c r="C115" s="183"/>
      <c r="D115" s="303" t="s">
        <v>69</v>
      </c>
      <c r="E115" s="303"/>
      <c r="F115" s="303"/>
      <c r="G115" s="303"/>
      <c r="H115" s="303"/>
      <c r="I115" s="303"/>
      <c r="J115" s="303"/>
      <c r="K115" s="303"/>
      <c r="L115" s="303"/>
      <c r="M115" s="168">
        <f>103740-M47</f>
        <v>103740</v>
      </c>
      <c r="N115" s="123"/>
    </row>
    <row r="116" spans="3:14" ht="15" x14ac:dyDescent="0.25">
      <c r="C116" s="183"/>
      <c r="D116" s="184"/>
      <c r="E116" s="139"/>
      <c r="F116" s="139"/>
      <c r="G116" s="127"/>
      <c r="H116" s="127"/>
      <c r="I116" s="127"/>
      <c r="J116" s="127"/>
      <c r="K116" s="127"/>
      <c r="L116" s="127"/>
      <c r="M116" s="127"/>
      <c r="N116" s="123"/>
    </row>
    <row r="117" spans="3:14" ht="51.75" customHeight="1" thickBot="1" x14ac:dyDescent="0.25">
      <c r="C117" s="131"/>
      <c r="D117" s="304" t="s">
        <v>137</v>
      </c>
      <c r="E117" s="304"/>
      <c r="F117" s="304"/>
      <c r="G117" s="304"/>
      <c r="H117" s="304"/>
      <c r="I117" s="304"/>
      <c r="J117" s="304"/>
      <c r="K117" s="304"/>
      <c r="L117" s="304"/>
      <c r="M117" s="304"/>
      <c r="N117" s="133"/>
    </row>
  </sheetData>
  <sheetProtection algorithmName="SHA-512" hashValue="k+hqG9dbPjly0Am9bbJZDuNPXds/y2F5OZiZAM1cL9UhFcDPAOTOayGFy4WsAafzUdqxPL9Xb1OyukAyHxfErA==" saltValue="RekkNQCQFng+Wp2w6Sdc7Q==" spinCount="100000" sheet="1" selectLockedCells="1"/>
  <protectedRanges>
    <protectedRange sqref="M13:M16" name="Range1_1"/>
    <protectedRange sqref="J33:J34" name="Range4_2"/>
    <protectedRange sqref="G33:G34" name="Range3_2"/>
    <protectedRange sqref="M23:M24" name="Range11_4_2"/>
    <protectedRange sqref="M25" name="Range11_4"/>
  </protectedRanges>
  <customSheetViews>
    <customSheetView guid="{ABB97F28-580F-4F46-A955-852B920BBE9A}">
      <selection sqref="A1:XFD1048576"/>
      <pageMargins left="0.7" right="0.7" top="0.75" bottom="0.75" header="0.3" footer="0.3"/>
    </customSheetView>
  </customSheetViews>
  <mergeCells count="26">
    <mergeCell ref="D117:M117"/>
    <mergeCell ref="D55:M55"/>
    <mergeCell ref="D56:M56"/>
    <mergeCell ref="D78:M78"/>
    <mergeCell ref="D81:M81"/>
    <mergeCell ref="D90:M90"/>
    <mergeCell ref="D107:M107"/>
    <mergeCell ref="D114:L114"/>
    <mergeCell ref="D115:L115"/>
    <mergeCell ref="D30:M30"/>
    <mergeCell ref="D38:M38"/>
    <mergeCell ref="D39:M39"/>
    <mergeCell ref="D52:M52"/>
    <mergeCell ref="C1:N1"/>
    <mergeCell ref="D6:M6"/>
    <mergeCell ref="D7:M7"/>
    <mergeCell ref="D8:M8"/>
    <mergeCell ref="D10:M10"/>
    <mergeCell ref="D20:M20"/>
    <mergeCell ref="D29:M29"/>
    <mergeCell ref="P38:Q38"/>
    <mergeCell ref="P49:Q49"/>
    <mergeCell ref="R16:T16"/>
    <mergeCell ref="S14:T14"/>
    <mergeCell ref="P17:Q17"/>
    <mergeCell ref="S17:T17"/>
  </mergeCells>
  <hyperlinks>
    <hyperlink ref="Q23" r:id="rId1" location="Disability-Ins-SOM" xr:uid="{5C6FFFC9-0EEB-471E-A770-E7BBE0D5CB04}"/>
  </hyperlinks>
  <pageMargins left="0.5" right="0.5" top="0.75" bottom="0.75" header="0.3" footer="0.3"/>
  <pageSetup scale="47" fitToHeight="0" orientation="portrait" r:id="rId2"/>
  <ignoredErrors>
    <ignoredError sqref="G24 J24" formula="1"/>
    <ignoredError sqref="M14" unlockedFormula="1"/>
    <ignoredError sqref="S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06B02-F05A-48C7-88CF-425AE62EE891}">
  <dimension ref="C1:S117"/>
  <sheetViews>
    <sheetView showGridLines="0" workbookViewId="0">
      <selection activeCell="D78" sqref="D78:M78"/>
    </sheetView>
  </sheetViews>
  <sheetFormatPr defaultColWidth="9.140625" defaultRowHeight="14.25" x14ac:dyDescent="0.2"/>
  <cols>
    <col min="1" max="2" width="9.140625" style="1"/>
    <col min="3" max="3" width="12.140625" style="1" bestFit="1" customWidth="1"/>
    <col min="4" max="4" width="59" style="1" bestFit="1" customWidth="1"/>
    <col min="5" max="5" width="2" style="1" customWidth="1"/>
    <col min="6" max="6" width="3.42578125" style="1" bestFit="1" customWidth="1"/>
    <col min="7" max="7" width="22.28515625" style="4" customWidth="1"/>
    <col min="8" max="8" width="2" style="4" customWidth="1"/>
    <col min="9" max="9" width="3.42578125" style="4" bestFit="1" customWidth="1"/>
    <col min="10" max="10" width="22.28515625" style="4" bestFit="1" customWidth="1"/>
    <col min="11" max="11" width="1.85546875" style="4" customWidth="1"/>
    <col min="12" max="12" width="3.42578125" style="4" bestFit="1" customWidth="1"/>
    <col min="13" max="13" width="22.28515625" style="4" customWidth="1"/>
    <col min="14" max="16" width="9.140625" style="1"/>
    <col min="17" max="17" width="35.7109375" style="1" bestFit="1" customWidth="1"/>
    <col min="18" max="18" width="6.140625" style="1" bestFit="1" customWidth="1"/>
    <col min="19" max="19" width="13.42578125" style="1" bestFit="1" customWidth="1"/>
    <col min="20" max="16384" width="9.140625" style="1"/>
  </cols>
  <sheetData>
    <row r="1" spans="3:19" x14ac:dyDescent="0.2">
      <c r="C1" s="316"/>
      <c r="D1" s="316"/>
      <c r="E1" s="316"/>
      <c r="F1" s="316"/>
      <c r="G1" s="316"/>
      <c r="H1" s="316"/>
      <c r="I1" s="316"/>
      <c r="J1" s="316"/>
      <c r="K1" s="316"/>
      <c r="L1" s="316"/>
      <c r="M1" s="316"/>
      <c r="N1" s="316"/>
    </row>
    <row r="2" spans="3:19" x14ac:dyDescent="0.2">
      <c r="C2" s="7"/>
      <c r="D2" s="7"/>
      <c r="E2" s="7"/>
      <c r="F2" s="7"/>
      <c r="G2" s="7"/>
      <c r="H2" s="7"/>
      <c r="I2" s="7"/>
      <c r="J2" s="7"/>
      <c r="K2" s="7"/>
      <c r="L2" s="7"/>
      <c r="M2" s="7"/>
      <c r="N2" s="7"/>
    </row>
    <row r="3" spans="3:19" x14ac:dyDescent="0.2">
      <c r="C3" s="7"/>
      <c r="D3" s="7"/>
      <c r="E3" s="7"/>
      <c r="F3" s="7"/>
      <c r="G3" s="7"/>
      <c r="H3" s="7"/>
      <c r="I3" s="7"/>
      <c r="J3" s="7"/>
      <c r="K3" s="7"/>
      <c r="L3" s="7"/>
      <c r="M3" s="7"/>
      <c r="N3" s="7"/>
    </row>
    <row r="4" spans="3:19" x14ac:dyDescent="0.2">
      <c r="C4" s="7"/>
      <c r="D4" s="7"/>
      <c r="E4" s="7"/>
      <c r="F4" s="7"/>
      <c r="G4" s="7"/>
      <c r="H4" s="7"/>
      <c r="I4" s="7"/>
      <c r="J4" s="7"/>
      <c r="K4" s="7"/>
      <c r="L4" s="7"/>
      <c r="M4" s="7"/>
      <c r="N4" s="7"/>
    </row>
    <row r="5" spans="3:19" x14ac:dyDescent="0.2">
      <c r="C5" s="7"/>
      <c r="D5" s="7"/>
      <c r="E5" s="7"/>
      <c r="F5" s="7"/>
      <c r="G5" s="7"/>
      <c r="H5" s="7"/>
      <c r="I5" s="7"/>
      <c r="J5" s="7"/>
      <c r="K5" s="7"/>
      <c r="L5" s="7"/>
      <c r="M5" s="7"/>
      <c r="N5" s="7"/>
    </row>
    <row r="6" spans="3:19" ht="20.25" x14ac:dyDescent="0.3">
      <c r="C6" s="189"/>
      <c r="D6" s="317" t="s">
        <v>133</v>
      </c>
      <c r="E6" s="317"/>
      <c r="F6" s="317"/>
      <c r="G6" s="317"/>
      <c r="H6" s="317"/>
      <c r="I6" s="317"/>
      <c r="J6" s="317"/>
      <c r="K6" s="317"/>
      <c r="L6" s="317"/>
      <c r="M6" s="317"/>
      <c r="N6" s="189"/>
    </row>
    <row r="7" spans="3:19" ht="20.25" x14ac:dyDescent="0.3">
      <c r="C7" s="189"/>
      <c r="D7" s="317" t="s">
        <v>77</v>
      </c>
      <c r="E7" s="317"/>
      <c r="F7" s="317"/>
      <c r="G7" s="317"/>
      <c r="H7" s="317"/>
      <c r="I7" s="317"/>
      <c r="J7" s="317"/>
      <c r="K7" s="317"/>
      <c r="L7" s="317"/>
      <c r="M7" s="317"/>
      <c r="N7" s="189"/>
    </row>
    <row r="8" spans="3:19" ht="65.25" customHeight="1" thickBot="1" x14ac:dyDescent="0.35">
      <c r="D8" s="328" t="s">
        <v>140</v>
      </c>
      <c r="E8" s="328"/>
      <c r="F8" s="328"/>
      <c r="G8" s="328"/>
      <c r="H8" s="328"/>
      <c r="I8" s="328"/>
      <c r="J8" s="328"/>
      <c r="K8" s="328"/>
      <c r="L8" s="328"/>
      <c r="M8" s="328"/>
    </row>
    <row r="9" spans="3:19" ht="20.25" x14ac:dyDescent="0.3">
      <c r="C9" s="119"/>
      <c r="D9" s="120"/>
      <c r="E9" s="120"/>
      <c r="F9" s="120"/>
      <c r="G9" s="120"/>
      <c r="H9" s="120"/>
      <c r="I9" s="120"/>
      <c r="J9" s="120"/>
      <c r="K9" s="120"/>
      <c r="L9" s="120"/>
      <c r="M9" s="120"/>
      <c r="N9" s="121"/>
    </row>
    <row r="10" spans="3:19" ht="18" x14ac:dyDescent="0.25">
      <c r="C10" s="122"/>
      <c r="D10" s="313" t="s">
        <v>3</v>
      </c>
      <c r="E10" s="313"/>
      <c r="F10" s="313"/>
      <c r="G10" s="313"/>
      <c r="H10" s="313"/>
      <c r="I10" s="313"/>
      <c r="J10" s="313"/>
      <c r="K10" s="313"/>
      <c r="L10" s="313"/>
      <c r="M10" s="313"/>
      <c r="N10" s="123"/>
    </row>
    <row r="11" spans="3:19" ht="18.75" x14ac:dyDescent="0.3">
      <c r="C11" s="122"/>
      <c r="D11" s="136"/>
      <c r="E11" s="136"/>
      <c r="F11" s="136"/>
      <c r="G11" s="136"/>
      <c r="H11" s="136"/>
      <c r="I11" s="136"/>
      <c r="J11" s="136"/>
      <c r="K11" s="136"/>
      <c r="L11" s="136"/>
      <c r="M11" s="136"/>
      <c r="N11" s="123"/>
      <c r="P11" s="10"/>
      <c r="Q11" s="41" t="s">
        <v>0</v>
      </c>
      <c r="R11" s="42" t="s">
        <v>107</v>
      </c>
      <c r="S11" s="43">
        <v>45110</v>
      </c>
    </row>
    <row r="12" spans="3:19" ht="17.25" thickBot="1" x14ac:dyDescent="0.35">
      <c r="C12" s="122"/>
      <c r="D12" s="124" t="s">
        <v>65</v>
      </c>
      <c r="E12" s="125"/>
      <c r="F12" s="125"/>
      <c r="G12" s="126" t="s">
        <v>0</v>
      </c>
      <c r="H12" s="127"/>
      <c r="I12" s="127"/>
      <c r="J12" s="126" t="s">
        <v>1</v>
      </c>
      <c r="K12" s="127"/>
      <c r="L12" s="127"/>
      <c r="M12" s="126" t="s">
        <v>56</v>
      </c>
      <c r="N12" s="123"/>
      <c r="P12" s="10"/>
      <c r="Q12" s="41"/>
      <c r="R12" s="42" t="s">
        <v>108</v>
      </c>
      <c r="S12" s="43">
        <v>45277</v>
      </c>
    </row>
    <row r="13" spans="3:19" ht="18" thickTop="1" thickBot="1" x14ac:dyDescent="0.35">
      <c r="C13" s="122"/>
      <c r="D13" s="125" t="s">
        <v>67</v>
      </c>
      <c r="E13" s="125"/>
      <c r="F13" s="125"/>
      <c r="G13" s="128">
        <f>M13/2</f>
        <v>0</v>
      </c>
      <c r="H13" s="128"/>
      <c r="I13" s="128"/>
      <c r="J13" s="128">
        <f>M13/2</f>
        <v>0</v>
      </c>
      <c r="K13" s="128"/>
      <c r="L13" s="128"/>
      <c r="M13" s="106">
        <v>0</v>
      </c>
      <c r="N13" s="123"/>
      <c r="P13" s="10"/>
      <c r="Q13" s="41"/>
      <c r="R13" s="42"/>
      <c r="S13" s="44"/>
    </row>
    <row r="14" spans="3:19" ht="18" thickTop="1" thickBot="1" x14ac:dyDescent="0.35">
      <c r="C14" s="122"/>
      <c r="D14" s="125" t="s">
        <v>114</v>
      </c>
      <c r="E14" s="129"/>
      <c r="F14" s="125"/>
      <c r="G14" s="128">
        <v>1091</v>
      </c>
      <c r="H14" s="128"/>
      <c r="I14" s="128"/>
      <c r="J14" s="128">
        <v>100</v>
      </c>
      <c r="K14" s="128"/>
      <c r="L14" s="128"/>
      <c r="M14" s="106">
        <f>SUM(G14:J14)</f>
        <v>1191</v>
      </c>
      <c r="N14" s="123"/>
      <c r="P14" s="10"/>
      <c r="Q14" s="41" t="s">
        <v>1</v>
      </c>
      <c r="R14" s="42" t="s">
        <v>107</v>
      </c>
      <c r="S14" s="46">
        <v>45278</v>
      </c>
    </row>
    <row r="15" spans="3:19" ht="18" thickTop="1" thickBot="1" x14ac:dyDescent="0.35">
      <c r="C15" s="122"/>
      <c r="D15" s="125" t="s">
        <v>102</v>
      </c>
      <c r="E15" s="129"/>
      <c r="F15" s="125"/>
      <c r="G15" s="128">
        <f>M15</f>
        <v>0</v>
      </c>
      <c r="H15" s="128"/>
      <c r="I15" s="128"/>
      <c r="J15" s="128">
        <v>0</v>
      </c>
      <c r="K15" s="128"/>
      <c r="L15" s="128"/>
      <c r="M15" s="106">
        <v>0</v>
      </c>
      <c r="N15" s="123"/>
      <c r="P15" s="10"/>
      <c r="Q15" s="45"/>
      <c r="R15" s="42" t="s">
        <v>108</v>
      </c>
      <c r="S15" s="46">
        <v>45403</v>
      </c>
    </row>
    <row r="16" spans="3:19" ht="18" thickTop="1" thickBot="1" x14ac:dyDescent="0.35">
      <c r="C16" s="122"/>
      <c r="D16" s="125" t="s">
        <v>98</v>
      </c>
      <c r="E16" s="129"/>
      <c r="F16" s="190" t="s">
        <v>59</v>
      </c>
      <c r="G16" s="113">
        <v>0</v>
      </c>
      <c r="H16" s="128"/>
      <c r="I16" s="191" t="s">
        <v>59</v>
      </c>
      <c r="J16" s="113">
        <v>0</v>
      </c>
      <c r="K16" s="128"/>
      <c r="L16" s="128"/>
      <c r="M16" s="117">
        <v>0</v>
      </c>
      <c r="N16" s="123"/>
      <c r="P16" s="10"/>
      <c r="Q16" s="45"/>
      <c r="R16" s="45"/>
      <c r="S16" s="45"/>
    </row>
    <row r="17" spans="3:19" ht="15" x14ac:dyDescent="0.25">
      <c r="C17" s="122"/>
      <c r="D17" s="130" t="s">
        <v>10</v>
      </c>
      <c r="E17" s="125"/>
      <c r="F17" s="125"/>
      <c r="G17" s="126">
        <f>SUM(G13:G14)</f>
        <v>1091</v>
      </c>
      <c r="H17" s="127"/>
      <c r="I17" s="127"/>
      <c r="J17" s="126">
        <f>SUM(J13:J14)</f>
        <v>100</v>
      </c>
      <c r="K17" s="127"/>
      <c r="L17" s="127"/>
      <c r="M17" s="126">
        <f>SUM(M13:M14)</f>
        <v>1191</v>
      </c>
      <c r="N17" s="123"/>
      <c r="P17" s="16"/>
      <c r="Q17" s="47"/>
      <c r="R17" s="47"/>
      <c r="S17" s="48" t="s">
        <v>136</v>
      </c>
    </row>
    <row r="18" spans="3:19" ht="17.25" thickBot="1" x14ac:dyDescent="0.35">
      <c r="C18" s="131"/>
      <c r="D18" s="192"/>
      <c r="E18" s="192"/>
      <c r="F18" s="192"/>
      <c r="G18" s="193"/>
      <c r="H18" s="193"/>
      <c r="I18" s="193"/>
      <c r="J18" s="193"/>
      <c r="K18" s="193"/>
      <c r="L18" s="193"/>
      <c r="M18" s="193"/>
      <c r="N18" s="133"/>
      <c r="P18" s="10"/>
      <c r="Q18" s="45"/>
      <c r="R18" s="45"/>
      <c r="S18" s="49" t="s">
        <v>135</v>
      </c>
    </row>
    <row r="19" spans="3:19" ht="16.5" x14ac:dyDescent="0.3">
      <c r="C19" s="119"/>
      <c r="D19" s="134"/>
      <c r="E19" s="134"/>
      <c r="F19" s="134"/>
      <c r="G19" s="135"/>
      <c r="H19" s="135"/>
      <c r="I19" s="135"/>
      <c r="J19" s="135"/>
      <c r="K19" s="135"/>
      <c r="L19" s="135"/>
      <c r="M19" s="135"/>
      <c r="N19" s="121"/>
      <c r="P19" s="319" t="s">
        <v>120</v>
      </c>
      <c r="Q19" s="319"/>
      <c r="R19" s="11"/>
      <c r="S19" s="11"/>
    </row>
    <row r="20" spans="3:19" ht="18.75" x14ac:dyDescent="0.3">
      <c r="C20" s="122"/>
      <c r="D20" s="313" t="s">
        <v>4</v>
      </c>
      <c r="E20" s="313"/>
      <c r="F20" s="313"/>
      <c r="G20" s="313"/>
      <c r="H20" s="313"/>
      <c r="I20" s="313"/>
      <c r="J20" s="313"/>
      <c r="K20" s="313"/>
      <c r="L20" s="313"/>
      <c r="M20" s="313"/>
      <c r="N20" s="123"/>
      <c r="P20" s="10"/>
      <c r="Q20" s="50" t="s">
        <v>83</v>
      </c>
      <c r="R20" s="11"/>
      <c r="S20" s="11"/>
    </row>
    <row r="21" spans="3:19" ht="18.75" x14ac:dyDescent="0.3">
      <c r="C21" s="122"/>
      <c r="D21" s="136"/>
      <c r="E21" s="136"/>
      <c r="F21" s="136"/>
      <c r="G21" s="136"/>
      <c r="H21" s="136"/>
      <c r="I21" s="136"/>
      <c r="J21" s="136"/>
      <c r="K21" s="136"/>
      <c r="L21" s="136"/>
      <c r="M21" s="136"/>
      <c r="N21" s="123"/>
      <c r="P21" s="10"/>
      <c r="Q21" s="42" t="s">
        <v>84</v>
      </c>
      <c r="R21" s="45"/>
      <c r="S21" s="51">
        <v>44628</v>
      </c>
    </row>
    <row r="22" spans="3:19" ht="17.25" thickBot="1" x14ac:dyDescent="0.35">
      <c r="C22" s="122"/>
      <c r="D22" s="137" t="s">
        <v>61</v>
      </c>
      <c r="E22" s="138"/>
      <c r="F22" s="138"/>
      <c r="G22" s="126" t="s">
        <v>0</v>
      </c>
      <c r="H22" s="127"/>
      <c r="I22" s="127"/>
      <c r="J22" s="126" t="s">
        <v>1</v>
      </c>
      <c r="K22" s="127"/>
      <c r="L22" s="127"/>
      <c r="M22" s="126" t="s">
        <v>56</v>
      </c>
      <c r="N22" s="123"/>
      <c r="P22" s="10"/>
      <c r="Q22" s="42" t="s">
        <v>85</v>
      </c>
      <c r="R22" s="45"/>
      <c r="S22" s="51">
        <v>70826</v>
      </c>
    </row>
    <row r="23" spans="3:19" ht="18" thickTop="1" thickBot="1" x14ac:dyDescent="0.35">
      <c r="C23" s="122"/>
      <c r="D23" s="139" t="s">
        <v>57</v>
      </c>
      <c r="E23" s="139"/>
      <c r="F23" s="139"/>
      <c r="G23" s="128">
        <f>M23/2</f>
        <v>0</v>
      </c>
      <c r="H23" s="128"/>
      <c r="I23" s="128"/>
      <c r="J23" s="128">
        <f>M23/2</f>
        <v>0</v>
      </c>
      <c r="K23" s="128"/>
      <c r="L23" s="128"/>
      <c r="M23" s="106">
        <v>0</v>
      </c>
      <c r="N23" s="123"/>
      <c r="P23" s="10"/>
      <c r="Q23" s="12"/>
      <c r="R23" s="13"/>
      <c r="S23" s="14"/>
    </row>
    <row r="24" spans="3:19" ht="18" thickTop="1" thickBot="1" x14ac:dyDescent="0.35">
      <c r="C24" s="122"/>
      <c r="D24" s="139" t="s">
        <v>74</v>
      </c>
      <c r="E24" s="139"/>
      <c r="F24" s="139"/>
      <c r="G24" s="128">
        <f t="shared" ref="G24:G25" si="0">M24/2</f>
        <v>0</v>
      </c>
      <c r="H24" s="128"/>
      <c r="I24" s="128"/>
      <c r="J24" s="128">
        <f t="shared" ref="J24:J25" si="1">M24/2</f>
        <v>0</v>
      </c>
      <c r="K24" s="128"/>
      <c r="L24" s="128"/>
      <c r="M24" s="107">
        <v>0</v>
      </c>
      <c r="N24" s="123"/>
      <c r="P24" s="10"/>
      <c r="Q24" s="53" t="s">
        <v>121</v>
      </c>
      <c r="R24" s="13"/>
      <c r="S24" s="54">
        <f>SUM(S29:S37)</f>
        <v>1191</v>
      </c>
    </row>
    <row r="25" spans="3:19" ht="18" thickTop="1" thickBot="1" x14ac:dyDescent="0.35">
      <c r="C25" s="122"/>
      <c r="D25" s="139" t="s">
        <v>99</v>
      </c>
      <c r="E25" s="139"/>
      <c r="F25" s="194" t="s">
        <v>100</v>
      </c>
      <c r="G25" s="128">
        <f t="shared" si="0"/>
        <v>0</v>
      </c>
      <c r="H25" s="128"/>
      <c r="I25" s="191" t="s">
        <v>100</v>
      </c>
      <c r="J25" s="128">
        <f t="shared" si="1"/>
        <v>0</v>
      </c>
      <c r="K25" s="128"/>
      <c r="L25" s="128"/>
      <c r="M25" s="195">
        <v>0</v>
      </c>
      <c r="N25" s="123"/>
      <c r="P25" s="10"/>
      <c r="Q25" s="55" t="s">
        <v>86</v>
      </c>
      <c r="R25" s="45"/>
      <c r="S25" s="45"/>
    </row>
    <row r="26" spans="3:19" ht="16.5" x14ac:dyDescent="0.3">
      <c r="C26" s="122"/>
      <c r="D26" s="140" t="s">
        <v>9</v>
      </c>
      <c r="E26" s="139"/>
      <c r="F26" s="139"/>
      <c r="G26" s="126">
        <f>SUM(G23:G25)</f>
        <v>0</v>
      </c>
      <c r="H26" s="127"/>
      <c r="I26" s="127"/>
      <c r="J26" s="126">
        <f>SUM(J23:J25)</f>
        <v>0</v>
      </c>
      <c r="K26" s="127"/>
      <c r="L26" s="127"/>
      <c r="M26" s="126">
        <f>SUM(M23:M25)</f>
        <v>0</v>
      </c>
      <c r="N26" s="123"/>
      <c r="P26" s="10"/>
      <c r="Q26" s="55"/>
      <c r="R26" s="45"/>
      <c r="S26" s="45"/>
    </row>
    <row r="27" spans="3:19" ht="17.25" thickBot="1" x14ac:dyDescent="0.35">
      <c r="C27" s="131"/>
      <c r="D27" s="141"/>
      <c r="E27" s="142"/>
      <c r="F27" s="142"/>
      <c r="G27" s="143"/>
      <c r="H27" s="144"/>
      <c r="I27" s="144"/>
      <c r="J27" s="143"/>
      <c r="K27" s="144"/>
      <c r="L27" s="144"/>
      <c r="M27" s="143"/>
      <c r="N27" s="133"/>
      <c r="P27" s="10"/>
      <c r="Q27" s="55"/>
      <c r="R27" s="45"/>
      <c r="S27" s="45"/>
    </row>
    <row r="28" spans="3:19" ht="16.5" x14ac:dyDescent="0.3">
      <c r="C28" s="119"/>
      <c r="D28" s="145"/>
      <c r="E28" s="146"/>
      <c r="F28" s="146"/>
      <c r="G28" s="147"/>
      <c r="H28" s="148"/>
      <c r="I28" s="148"/>
      <c r="J28" s="147"/>
      <c r="K28" s="148"/>
      <c r="L28" s="148"/>
      <c r="M28" s="147"/>
      <c r="N28" s="121"/>
      <c r="P28" s="10"/>
      <c r="Q28" s="56" t="s">
        <v>122</v>
      </c>
      <c r="R28" s="57"/>
      <c r="S28" s="58">
        <f>SUM(S29:S30)</f>
        <v>710</v>
      </c>
    </row>
    <row r="29" spans="3:19" ht="20.25" x14ac:dyDescent="0.3">
      <c r="C29" s="122"/>
      <c r="D29" s="314" t="s">
        <v>55</v>
      </c>
      <c r="E29" s="314"/>
      <c r="F29" s="314"/>
      <c r="G29" s="314"/>
      <c r="H29" s="314"/>
      <c r="I29" s="314"/>
      <c r="J29" s="314"/>
      <c r="K29" s="314"/>
      <c r="L29" s="314"/>
      <c r="M29" s="314"/>
      <c r="N29" s="123"/>
      <c r="P29" s="10"/>
      <c r="Q29" s="59" t="s">
        <v>123</v>
      </c>
      <c r="R29" s="60"/>
      <c r="S29" s="61">
        <v>605</v>
      </c>
    </row>
    <row r="30" spans="3:19" ht="16.5" x14ac:dyDescent="0.3">
      <c r="C30" s="122"/>
      <c r="D30" s="305" t="s">
        <v>53</v>
      </c>
      <c r="E30" s="305"/>
      <c r="F30" s="305"/>
      <c r="G30" s="305"/>
      <c r="H30" s="305"/>
      <c r="I30" s="305"/>
      <c r="J30" s="305"/>
      <c r="K30" s="305"/>
      <c r="L30" s="305"/>
      <c r="M30" s="305"/>
      <c r="N30" s="196"/>
      <c r="P30" s="10"/>
      <c r="Q30" s="59" t="s">
        <v>87</v>
      </c>
      <c r="R30" s="60"/>
      <c r="S30" s="61">
        <v>105</v>
      </c>
    </row>
    <row r="31" spans="3:19" ht="17.25" thickBot="1" x14ac:dyDescent="0.35">
      <c r="C31" s="122"/>
      <c r="D31" s="149"/>
      <c r="E31" s="149"/>
      <c r="F31" s="149"/>
      <c r="G31" s="126" t="s">
        <v>0</v>
      </c>
      <c r="H31" s="127"/>
      <c r="I31" s="127"/>
      <c r="J31" s="126" t="s">
        <v>1</v>
      </c>
      <c r="K31" s="127"/>
      <c r="L31" s="127"/>
      <c r="M31" s="126" t="s">
        <v>56</v>
      </c>
      <c r="N31" s="196"/>
      <c r="P31" s="10"/>
      <c r="Q31" s="63" t="s">
        <v>88</v>
      </c>
      <c r="R31" s="64"/>
      <c r="S31" s="65">
        <v>325</v>
      </c>
    </row>
    <row r="32" spans="3:19" ht="18" thickTop="1" thickBot="1" x14ac:dyDescent="0.35">
      <c r="C32" s="122"/>
      <c r="D32" s="150" t="s">
        <v>55</v>
      </c>
      <c r="E32" s="139"/>
      <c r="F32" s="109" t="s">
        <v>59</v>
      </c>
      <c r="G32" s="110">
        <v>0</v>
      </c>
      <c r="H32" s="127"/>
      <c r="I32" s="108" t="s">
        <v>59</v>
      </c>
      <c r="J32" s="110">
        <v>0</v>
      </c>
      <c r="K32" s="127"/>
      <c r="L32" s="108" t="s">
        <v>59</v>
      </c>
      <c r="M32" s="111">
        <f>G32+J32</f>
        <v>0</v>
      </c>
      <c r="N32" s="196"/>
      <c r="P32" s="10"/>
      <c r="Q32" s="63" t="s">
        <v>89</v>
      </c>
      <c r="R32" s="64"/>
      <c r="S32" s="66"/>
    </row>
    <row r="33" spans="3:19" s="5" customFormat="1" ht="18.75" x14ac:dyDescent="0.3">
      <c r="C33" s="122"/>
      <c r="D33" s="150" t="s">
        <v>70</v>
      </c>
      <c r="E33" s="139"/>
      <c r="F33" s="139"/>
      <c r="G33" s="126">
        <f>G32</f>
        <v>0</v>
      </c>
      <c r="H33" s="127"/>
      <c r="I33" s="128"/>
      <c r="J33" s="126">
        <f>J32</f>
        <v>0</v>
      </c>
      <c r="K33" s="127"/>
      <c r="L33" s="128"/>
      <c r="M33" s="126">
        <f>M32</f>
        <v>0</v>
      </c>
      <c r="N33" s="196"/>
      <c r="P33" s="10"/>
      <c r="Q33" s="67" t="s">
        <v>78</v>
      </c>
      <c r="R33" s="64"/>
      <c r="S33" s="65"/>
    </row>
    <row r="34" spans="3:19" ht="33.75" thickBot="1" x14ac:dyDescent="0.35">
      <c r="C34" s="122"/>
      <c r="D34" s="151" t="s">
        <v>71</v>
      </c>
      <c r="E34" s="139"/>
      <c r="F34" s="109" t="s">
        <v>58</v>
      </c>
      <c r="G34" s="112">
        <f>G17+G26</f>
        <v>1091</v>
      </c>
      <c r="H34" s="127"/>
      <c r="I34" s="113" t="s">
        <v>58</v>
      </c>
      <c r="J34" s="112">
        <f>J17+J26</f>
        <v>100</v>
      </c>
      <c r="K34" s="127"/>
      <c r="L34" s="113" t="s">
        <v>58</v>
      </c>
      <c r="M34" s="112">
        <f>M17+M26</f>
        <v>1191</v>
      </c>
      <c r="N34" s="196"/>
      <c r="P34" s="10"/>
      <c r="Q34" s="67" t="s">
        <v>90</v>
      </c>
      <c r="R34" s="64"/>
      <c r="S34" s="66"/>
    </row>
    <row r="35" spans="3:19" ht="16.5" x14ac:dyDescent="0.3">
      <c r="C35" s="122"/>
      <c r="D35" s="130" t="s">
        <v>72</v>
      </c>
      <c r="E35" s="139"/>
      <c r="F35" s="139"/>
      <c r="G35" s="126">
        <f>G34-G33</f>
        <v>1091</v>
      </c>
      <c r="H35" s="127"/>
      <c r="I35" s="127"/>
      <c r="J35" s="126">
        <f>J34-J33</f>
        <v>100</v>
      </c>
      <c r="K35" s="127"/>
      <c r="L35" s="127"/>
      <c r="M35" s="126">
        <f>M34-M33</f>
        <v>1191</v>
      </c>
      <c r="N35" s="196"/>
      <c r="P35" s="10"/>
      <c r="Q35" s="63" t="s">
        <v>91</v>
      </c>
      <c r="R35" s="64"/>
      <c r="S35" s="66"/>
    </row>
    <row r="36" spans="3:19" ht="17.25" thickBot="1" x14ac:dyDescent="0.35">
      <c r="C36" s="131"/>
      <c r="D36" s="141"/>
      <c r="E36" s="142"/>
      <c r="F36" s="142"/>
      <c r="G36" s="143"/>
      <c r="H36" s="144"/>
      <c r="I36" s="144"/>
      <c r="J36" s="143"/>
      <c r="K36" s="144"/>
      <c r="L36" s="144"/>
      <c r="M36" s="143"/>
      <c r="N36" s="133"/>
      <c r="P36" s="10"/>
      <c r="Q36" s="63" t="s">
        <v>92</v>
      </c>
      <c r="R36" s="64"/>
      <c r="S36" s="66">
        <v>56</v>
      </c>
    </row>
    <row r="37" spans="3:19" ht="16.5" x14ac:dyDescent="0.3">
      <c r="C37" s="197"/>
      <c r="D37" s="198"/>
      <c r="E37" s="199"/>
      <c r="F37" s="199"/>
      <c r="G37" s="200"/>
      <c r="H37" s="200"/>
      <c r="I37" s="200"/>
      <c r="J37" s="200"/>
      <c r="K37" s="200"/>
      <c r="L37" s="200"/>
      <c r="M37" s="200"/>
      <c r="N37" s="201"/>
      <c r="P37" s="10"/>
      <c r="Q37" s="68" t="s">
        <v>106</v>
      </c>
      <c r="R37" s="57"/>
      <c r="S37" s="54">
        <v>100</v>
      </c>
    </row>
    <row r="38" spans="3:19" ht="18.75" x14ac:dyDescent="0.3">
      <c r="C38" s="202"/>
      <c r="D38" s="329" t="s">
        <v>8</v>
      </c>
      <c r="E38" s="329"/>
      <c r="F38" s="329"/>
      <c r="G38" s="329"/>
      <c r="H38" s="329"/>
      <c r="I38" s="329"/>
      <c r="J38" s="329"/>
      <c r="K38" s="329"/>
      <c r="L38" s="329"/>
      <c r="M38" s="329"/>
      <c r="N38" s="196"/>
      <c r="P38" s="10"/>
      <c r="Q38" s="17"/>
      <c r="R38" s="13"/>
      <c r="S38" s="18"/>
    </row>
    <row r="39" spans="3:19" ht="30" customHeight="1" x14ac:dyDescent="0.3">
      <c r="C39" s="202"/>
      <c r="D39" s="309" t="s">
        <v>132</v>
      </c>
      <c r="E39" s="309"/>
      <c r="F39" s="309"/>
      <c r="G39" s="309"/>
      <c r="H39" s="309"/>
      <c r="I39" s="309"/>
      <c r="J39" s="309"/>
      <c r="K39" s="309"/>
      <c r="L39" s="309"/>
      <c r="M39" s="309"/>
      <c r="N39" s="196"/>
      <c r="P39" s="10"/>
      <c r="Q39" s="69" t="s">
        <v>93</v>
      </c>
      <c r="R39" s="47"/>
      <c r="S39" s="54">
        <f>S21+S24</f>
        <v>45819</v>
      </c>
    </row>
    <row r="40" spans="3:19" ht="17.25" thickBot="1" x14ac:dyDescent="0.35">
      <c r="C40" s="202"/>
      <c r="D40" s="149"/>
      <c r="E40" s="149"/>
      <c r="F40" s="149"/>
      <c r="G40" s="126" t="s">
        <v>0</v>
      </c>
      <c r="H40" s="127"/>
      <c r="I40" s="127"/>
      <c r="J40" s="126" t="s">
        <v>1</v>
      </c>
      <c r="K40" s="127"/>
      <c r="L40" s="127"/>
      <c r="M40" s="126" t="s">
        <v>56</v>
      </c>
      <c r="N40" s="196"/>
      <c r="P40" s="10"/>
      <c r="Q40" s="69" t="s">
        <v>94</v>
      </c>
      <c r="R40" s="47"/>
      <c r="S40" s="54">
        <f>SUM(S22:S24)</f>
        <v>72017</v>
      </c>
    </row>
    <row r="41" spans="3:19" ht="18" thickTop="1" thickBot="1" x14ac:dyDescent="0.35">
      <c r="C41" s="202"/>
      <c r="D41" s="139" t="s">
        <v>5</v>
      </c>
      <c r="E41" s="139"/>
      <c r="F41" s="139"/>
      <c r="G41" s="128">
        <f>(M41*0.98945)/2</f>
        <v>0</v>
      </c>
      <c r="H41" s="128"/>
      <c r="I41" s="128"/>
      <c r="J41" s="128">
        <f>(M41*0.98945)/2</f>
        <v>0</v>
      </c>
      <c r="K41" s="128"/>
      <c r="L41" s="128"/>
      <c r="M41" s="106">
        <v>0</v>
      </c>
      <c r="N41" s="196"/>
      <c r="P41" s="10"/>
      <c r="Q41" s="19"/>
      <c r="R41" s="16"/>
      <c r="S41" s="20"/>
    </row>
    <row r="42" spans="3:19" ht="17.25" thickTop="1" thickBot="1" x14ac:dyDescent="0.3">
      <c r="C42" s="202"/>
      <c r="D42" s="139" t="s">
        <v>113</v>
      </c>
      <c r="E42" s="139"/>
      <c r="F42" s="139"/>
      <c r="G42" s="128">
        <f>(M42*0.95779)/2</f>
        <v>0</v>
      </c>
      <c r="H42" s="128"/>
      <c r="I42" s="128"/>
      <c r="J42" s="128">
        <f>(M42*0.95779)/2</f>
        <v>0</v>
      </c>
      <c r="K42" s="128"/>
      <c r="L42" s="128"/>
      <c r="M42" s="106">
        <v>0</v>
      </c>
      <c r="N42" s="196"/>
      <c r="P42" s="320" t="s">
        <v>104</v>
      </c>
      <c r="Q42" s="320"/>
      <c r="R42" s="22"/>
      <c r="S42" s="23"/>
    </row>
    <row r="43" spans="3:19" ht="18" thickTop="1" thickBot="1" x14ac:dyDescent="0.35">
      <c r="C43" s="202"/>
      <c r="D43" s="139" t="s">
        <v>66</v>
      </c>
      <c r="E43" s="139"/>
      <c r="F43" s="139"/>
      <c r="G43" s="128">
        <f>M43/2</f>
        <v>0</v>
      </c>
      <c r="H43" s="128"/>
      <c r="I43" s="128"/>
      <c r="J43" s="128">
        <f>M43/2</f>
        <v>0</v>
      </c>
      <c r="K43" s="128"/>
      <c r="L43" s="128"/>
      <c r="M43" s="106">
        <v>0</v>
      </c>
      <c r="N43" s="196"/>
      <c r="P43" s="10"/>
      <c r="Q43" s="53" t="s">
        <v>124</v>
      </c>
      <c r="R43" s="70"/>
      <c r="S43" s="71">
        <v>195</v>
      </c>
    </row>
    <row r="44" spans="3:19" ht="18" thickTop="1" thickBot="1" x14ac:dyDescent="0.35">
      <c r="C44" s="202"/>
      <c r="D44" s="139" t="s">
        <v>6</v>
      </c>
      <c r="E44" s="139"/>
      <c r="F44" s="139"/>
      <c r="G44" s="128">
        <f t="shared" ref="G44:G46" si="2">M44/2</f>
        <v>0</v>
      </c>
      <c r="H44" s="128"/>
      <c r="I44" s="128"/>
      <c r="J44" s="128">
        <f t="shared" ref="J44:J46" si="3">M44/2</f>
        <v>0</v>
      </c>
      <c r="K44" s="128"/>
      <c r="L44" s="128"/>
      <c r="M44" s="106">
        <v>0</v>
      </c>
      <c r="N44" s="196"/>
      <c r="P44" s="10"/>
      <c r="Q44" s="73" t="s">
        <v>125</v>
      </c>
      <c r="R44" s="70"/>
      <c r="S44" s="74"/>
    </row>
    <row r="45" spans="3:19" ht="18" thickTop="1" thickBot="1" x14ac:dyDescent="0.35">
      <c r="C45" s="202"/>
      <c r="D45" s="139" t="s">
        <v>118</v>
      </c>
      <c r="E45" s="139"/>
      <c r="F45" s="139"/>
      <c r="G45" s="128">
        <v>0</v>
      </c>
      <c r="H45" s="128"/>
      <c r="I45" s="128"/>
      <c r="J45" s="128">
        <v>0</v>
      </c>
      <c r="K45" s="128"/>
      <c r="L45" s="128"/>
      <c r="M45" s="107">
        <f>SUM(G45:J45)</f>
        <v>0</v>
      </c>
      <c r="N45" s="196"/>
      <c r="P45" s="10"/>
      <c r="Q45" s="59" t="s">
        <v>126</v>
      </c>
      <c r="R45" s="60"/>
      <c r="S45" s="62">
        <v>2700</v>
      </c>
    </row>
    <row r="46" spans="3:19" ht="18" thickTop="1" thickBot="1" x14ac:dyDescent="0.35">
      <c r="C46" s="202"/>
      <c r="D46" s="139" t="s">
        <v>7</v>
      </c>
      <c r="E46" s="139"/>
      <c r="F46" s="114" t="s">
        <v>59</v>
      </c>
      <c r="G46" s="108">
        <f t="shared" si="2"/>
        <v>0</v>
      </c>
      <c r="H46" s="128"/>
      <c r="I46" s="108" t="s">
        <v>59</v>
      </c>
      <c r="J46" s="108">
        <f t="shared" si="3"/>
        <v>0</v>
      </c>
      <c r="K46" s="128"/>
      <c r="L46" s="115" t="s">
        <v>59</v>
      </c>
      <c r="M46" s="116">
        <v>0</v>
      </c>
      <c r="N46" s="196"/>
      <c r="P46" s="10"/>
      <c r="Q46" s="53" t="s">
        <v>127</v>
      </c>
      <c r="R46" s="76"/>
      <c r="S46" s="77">
        <v>452</v>
      </c>
    </row>
    <row r="47" spans="3:19" ht="16.5" x14ac:dyDescent="0.3">
      <c r="C47" s="202"/>
      <c r="D47" s="151" t="s">
        <v>52</v>
      </c>
      <c r="E47" s="139"/>
      <c r="F47" s="139"/>
      <c r="G47" s="128">
        <f>SUM(G41:G46)</f>
        <v>0</v>
      </c>
      <c r="H47" s="128"/>
      <c r="I47" s="128"/>
      <c r="J47" s="128">
        <f>SUM(J41:J46)</f>
        <v>0</v>
      </c>
      <c r="K47" s="128"/>
      <c r="L47" s="128"/>
      <c r="M47" s="128">
        <f>G47+J47</f>
        <v>0</v>
      </c>
      <c r="N47" s="196"/>
      <c r="P47" s="10"/>
      <c r="Q47" s="53" t="s">
        <v>128</v>
      </c>
      <c r="R47" s="70"/>
      <c r="S47" s="77">
        <v>2000</v>
      </c>
    </row>
    <row r="48" spans="3:19" ht="17.25" thickBot="1" x14ac:dyDescent="0.35">
      <c r="C48" s="202"/>
      <c r="D48" s="151" t="s">
        <v>75</v>
      </c>
      <c r="E48" s="139"/>
      <c r="F48" s="114" t="s">
        <v>58</v>
      </c>
      <c r="G48" s="108">
        <f>G35</f>
        <v>1091</v>
      </c>
      <c r="H48" s="128"/>
      <c r="I48" s="108" t="s">
        <v>58</v>
      </c>
      <c r="J48" s="108">
        <f>J35</f>
        <v>100</v>
      </c>
      <c r="K48" s="128"/>
      <c r="L48" s="108" t="s">
        <v>58</v>
      </c>
      <c r="M48" s="108">
        <f>M35</f>
        <v>1191</v>
      </c>
      <c r="N48" s="196"/>
      <c r="P48" s="10"/>
      <c r="Q48" s="53" t="s">
        <v>129</v>
      </c>
      <c r="R48" s="70"/>
      <c r="S48" s="77">
        <v>19080</v>
      </c>
    </row>
    <row r="49" spans="3:19" ht="16.5" x14ac:dyDescent="0.3">
      <c r="C49" s="202"/>
      <c r="D49" s="140" t="s">
        <v>73</v>
      </c>
      <c r="E49" s="139"/>
      <c r="F49" s="139"/>
      <c r="G49" s="126">
        <f>G48-G47</f>
        <v>1091</v>
      </c>
      <c r="H49" s="127"/>
      <c r="I49" s="127"/>
      <c r="J49" s="126">
        <f>J48-J47</f>
        <v>100</v>
      </c>
      <c r="K49" s="127"/>
      <c r="L49" s="127"/>
      <c r="M49" s="126">
        <f>M48-M47</f>
        <v>1191</v>
      </c>
      <c r="N49" s="196"/>
      <c r="P49" s="10"/>
      <c r="Q49" s="53" t="s">
        <v>130</v>
      </c>
      <c r="R49" s="70"/>
      <c r="S49" s="77">
        <v>3650</v>
      </c>
    </row>
    <row r="50" spans="3:19" ht="17.25" thickBot="1" x14ac:dyDescent="0.35">
      <c r="C50" s="203"/>
      <c r="D50" s="152"/>
      <c r="E50" s="153"/>
      <c r="F50" s="153"/>
      <c r="G50" s="154"/>
      <c r="H50" s="154"/>
      <c r="I50" s="154"/>
      <c r="J50" s="154"/>
      <c r="K50" s="154"/>
      <c r="L50" s="154"/>
      <c r="M50" s="154"/>
      <c r="N50" s="204"/>
      <c r="P50" s="10"/>
      <c r="Q50" s="76"/>
      <c r="R50" s="70"/>
      <c r="S50" s="77"/>
    </row>
    <row r="51" spans="3:19" ht="16.5" x14ac:dyDescent="0.3">
      <c r="C51" s="119"/>
      <c r="D51" s="185"/>
      <c r="E51" s="205"/>
      <c r="F51" s="205"/>
      <c r="G51" s="187"/>
      <c r="H51" s="187"/>
      <c r="I51" s="187"/>
      <c r="J51" s="187"/>
      <c r="K51" s="187"/>
      <c r="L51" s="187"/>
      <c r="M51" s="187"/>
      <c r="N51" s="121"/>
      <c r="P51" s="10"/>
      <c r="Q51" s="69" t="s">
        <v>95</v>
      </c>
      <c r="R51" s="70"/>
      <c r="S51" s="78">
        <f>SUM(S43:S49)</f>
        <v>28077</v>
      </c>
    </row>
    <row r="52" spans="3:19" ht="18.75" x14ac:dyDescent="0.3">
      <c r="C52" s="155"/>
      <c r="D52" s="306" t="s">
        <v>141</v>
      </c>
      <c r="E52" s="306"/>
      <c r="F52" s="306"/>
      <c r="G52" s="306"/>
      <c r="H52" s="306"/>
      <c r="I52" s="306"/>
      <c r="J52" s="306"/>
      <c r="K52" s="306"/>
      <c r="L52" s="306"/>
      <c r="M52" s="306"/>
      <c r="N52" s="156"/>
      <c r="P52" s="10"/>
      <c r="Q52" s="19"/>
      <c r="R52" s="16"/>
      <c r="S52" s="25"/>
    </row>
    <row r="53" spans="3:19" ht="17.25" thickBot="1" x14ac:dyDescent="0.3">
      <c r="C53" s="131"/>
      <c r="D53" s="206"/>
      <c r="E53" s="207"/>
      <c r="F53" s="207"/>
      <c r="G53" s="208"/>
      <c r="H53" s="208"/>
      <c r="I53" s="208"/>
      <c r="J53" s="208"/>
      <c r="K53" s="208"/>
      <c r="L53" s="208"/>
      <c r="M53" s="208"/>
      <c r="N53" s="133"/>
      <c r="P53" s="321" t="s">
        <v>105</v>
      </c>
      <c r="Q53" s="321"/>
      <c r="R53" s="27"/>
      <c r="S53" s="28"/>
    </row>
    <row r="54" spans="3:19" ht="16.5" x14ac:dyDescent="0.3">
      <c r="C54" s="119"/>
      <c r="D54" s="157"/>
      <c r="E54" s="146"/>
      <c r="F54" s="146"/>
      <c r="G54" s="148"/>
      <c r="H54" s="148"/>
      <c r="I54" s="148"/>
      <c r="J54" s="148"/>
      <c r="K54" s="148"/>
      <c r="L54" s="148"/>
      <c r="M54" s="148"/>
      <c r="N54" s="121"/>
      <c r="P54" s="10"/>
      <c r="Q54" s="42" t="s">
        <v>96</v>
      </c>
      <c r="R54" s="47"/>
      <c r="S54" s="79">
        <f>S39+S51</f>
        <v>73896</v>
      </c>
    </row>
    <row r="55" spans="3:19" ht="18.75" x14ac:dyDescent="0.3">
      <c r="C55" s="122"/>
      <c r="D55" s="308" t="s">
        <v>44</v>
      </c>
      <c r="E55" s="308"/>
      <c r="F55" s="308"/>
      <c r="G55" s="308"/>
      <c r="H55" s="308"/>
      <c r="I55" s="308"/>
      <c r="J55" s="308"/>
      <c r="K55" s="308"/>
      <c r="L55" s="308"/>
      <c r="M55" s="308"/>
      <c r="N55" s="123"/>
      <c r="P55" s="10"/>
      <c r="Q55" s="42" t="s">
        <v>97</v>
      </c>
      <c r="R55" s="47"/>
      <c r="S55" s="80">
        <f>S40+S51</f>
        <v>100094</v>
      </c>
    </row>
    <row r="56" spans="3:19" x14ac:dyDescent="0.2">
      <c r="C56" s="122"/>
      <c r="D56" s="307" t="s">
        <v>45</v>
      </c>
      <c r="E56" s="307"/>
      <c r="F56" s="307"/>
      <c r="G56" s="307"/>
      <c r="H56" s="307"/>
      <c r="I56" s="307"/>
      <c r="J56" s="307"/>
      <c r="K56" s="307"/>
      <c r="L56" s="307"/>
      <c r="M56" s="307"/>
      <c r="N56" s="123"/>
    </row>
    <row r="57" spans="3:19" ht="15.75" thickBot="1" x14ac:dyDescent="0.3">
      <c r="C57" s="122"/>
      <c r="D57" s="158" t="s">
        <v>27</v>
      </c>
      <c r="E57" s="159"/>
      <c r="F57" s="149"/>
      <c r="G57" s="126" t="s">
        <v>47</v>
      </c>
      <c r="H57" s="127"/>
      <c r="I57" s="127"/>
      <c r="J57" s="126" t="s">
        <v>46</v>
      </c>
      <c r="K57" s="127"/>
      <c r="L57" s="127"/>
      <c r="M57" s="127"/>
      <c r="N57" s="123"/>
    </row>
    <row r="58" spans="3:19" ht="16.5" thickTop="1" thickBot="1" x14ac:dyDescent="0.3">
      <c r="C58" s="122"/>
      <c r="D58" s="150" t="s">
        <v>28</v>
      </c>
      <c r="E58" s="149"/>
      <c r="F58" s="149"/>
      <c r="G58" s="106">
        <v>0</v>
      </c>
      <c r="H58" s="128"/>
      <c r="I58" s="128"/>
      <c r="J58" s="128">
        <f>G58*10</f>
        <v>0</v>
      </c>
      <c r="K58" s="128"/>
      <c r="L58" s="128"/>
      <c r="M58" s="128"/>
      <c r="N58" s="123"/>
    </row>
    <row r="59" spans="3:19" ht="16.5" thickTop="1" thickBot="1" x14ac:dyDescent="0.3">
      <c r="C59" s="122"/>
      <c r="D59" s="150" t="s">
        <v>29</v>
      </c>
      <c r="E59" s="149"/>
      <c r="F59" s="149"/>
      <c r="G59" s="106">
        <v>0</v>
      </c>
      <c r="H59" s="128"/>
      <c r="I59" s="128"/>
      <c r="J59" s="128">
        <f>G59*10</f>
        <v>0</v>
      </c>
      <c r="K59" s="128"/>
      <c r="L59" s="128"/>
      <c r="M59" s="128"/>
      <c r="N59" s="123"/>
    </row>
    <row r="60" spans="3:19" s="6" customFormat="1" ht="19.5" thickTop="1" thickBot="1" x14ac:dyDescent="0.3">
      <c r="C60" s="122"/>
      <c r="D60" s="150" t="s">
        <v>30</v>
      </c>
      <c r="E60" s="149"/>
      <c r="F60" s="149"/>
      <c r="G60" s="106">
        <v>0</v>
      </c>
      <c r="H60" s="128"/>
      <c r="I60" s="128"/>
      <c r="J60" s="128">
        <f t="shared" ref="J60:J74" si="4">G60*10</f>
        <v>0</v>
      </c>
      <c r="K60" s="128"/>
      <c r="L60" s="128"/>
      <c r="M60" s="128"/>
      <c r="N60" s="123"/>
    </row>
    <row r="61" spans="3:19" s="6" customFormat="1" ht="19.5" thickTop="1" thickBot="1" x14ac:dyDescent="0.3">
      <c r="C61" s="122"/>
      <c r="D61" s="150" t="s">
        <v>31</v>
      </c>
      <c r="E61" s="149"/>
      <c r="F61" s="149"/>
      <c r="G61" s="106">
        <v>0</v>
      </c>
      <c r="H61" s="128"/>
      <c r="I61" s="128"/>
      <c r="J61" s="128">
        <f t="shared" si="4"/>
        <v>0</v>
      </c>
      <c r="K61" s="128"/>
      <c r="L61" s="128"/>
      <c r="M61" s="128"/>
      <c r="N61" s="123"/>
    </row>
    <row r="62" spans="3:19" s="6" customFormat="1" ht="19.5" thickTop="1" thickBot="1" x14ac:dyDescent="0.3">
      <c r="C62" s="122"/>
      <c r="D62" s="150" t="s">
        <v>32</v>
      </c>
      <c r="E62" s="149"/>
      <c r="F62" s="149"/>
      <c r="G62" s="106">
        <v>0</v>
      </c>
      <c r="H62" s="128"/>
      <c r="I62" s="128"/>
      <c r="J62" s="128">
        <f t="shared" si="4"/>
        <v>0</v>
      </c>
      <c r="K62" s="128"/>
      <c r="L62" s="128"/>
      <c r="M62" s="128"/>
      <c r="N62" s="123"/>
    </row>
    <row r="63" spans="3:19" ht="16.5" thickTop="1" thickBot="1" x14ac:dyDescent="0.3">
      <c r="C63" s="122"/>
      <c r="D63" s="150" t="s">
        <v>81</v>
      </c>
      <c r="E63" s="149"/>
      <c r="F63" s="149"/>
      <c r="G63" s="106">
        <v>0</v>
      </c>
      <c r="H63" s="128"/>
      <c r="I63" s="128"/>
      <c r="J63" s="128">
        <f t="shared" si="4"/>
        <v>0</v>
      </c>
      <c r="K63" s="128"/>
      <c r="L63" s="128"/>
      <c r="M63" s="128"/>
      <c r="N63" s="123"/>
    </row>
    <row r="64" spans="3:19" ht="16.5" thickTop="1" thickBot="1" x14ac:dyDescent="0.3">
      <c r="C64" s="122"/>
      <c r="D64" s="150" t="s">
        <v>142</v>
      </c>
      <c r="E64" s="149"/>
      <c r="F64" s="149"/>
      <c r="G64" s="106">
        <v>0</v>
      </c>
      <c r="H64" s="128"/>
      <c r="I64" s="128"/>
      <c r="J64" s="128">
        <f t="shared" si="4"/>
        <v>0</v>
      </c>
      <c r="K64" s="128"/>
      <c r="L64" s="128"/>
      <c r="M64" s="128"/>
      <c r="N64" s="123"/>
    </row>
    <row r="65" spans="3:19" ht="16.5" thickTop="1" thickBot="1" x14ac:dyDescent="0.3">
      <c r="C65" s="122"/>
      <c r="D65" s="150" t="s">
        <v>139</v>
      </c>
      <c r="E65" s="149"/>
      <c r="F65" s="149"/>
      <c r="G65" s="106">
        <v>0</v>
      </c>
      <c r="H65" s="128"/>
      <c r="I65" s="128"/>
      <c r="J65" s="128">
        <f t="shared" si="4"/>
        <v>0</v>
      </c>
      <c r="K65" s="128"/>
      <c r="L65" s="128"/>
      <c r="M65" s="128"/>
      <c r="N65" s="123"/>
    </row>
    <row r="66" spans="3:19" ht="16.5" thickTop="1" thickBot="1" x14ac:dyDescent="0.3">
      <c r="C66" s="122"/>
      <c r="D66" s="158" t="s">
        <v>34</v>
      </c>
      <c r="E66" s="159"/>
      <c r="F66" s="149"/>
      <c r="G66" s="160"/>
      <c r="H66" s="128"/>
      <c r="I66" s="128"/>
      <c r="J66" s="160"/>
      <c r="K66" s="128"/>
      <c r="L66" s="128"/>
      <c r="M66" s="128"/>
      <c r="N66" s="123"/>
    </row>
    <row r="67" spans="3:19" ht="16.5" thickTop="1" thickBot="1" x14ac:dyDescent="0.3">
      <c r="C67" s="122"/>
      <c r="D67" s="150" t="s">
        <v>35</v>
      </c>
      <c r="E67" s="149"/>
      <c r="F67" s="149"/>
      <c r="G67" s="106">
        <v>0</v>
      </c>
      <c r="H67" s="128"/>
      <c r="I67" s="128"/>
      <c r="J67" s="128">
        <f t="shared" si="4"/>
        <v>0</v>
      </c>
      <c r="K67" s="128"/>
      <c r="L67" s="128"/>
      <c r="M67" s="128"/>
      <c r="N67" s="123"/>
    </row>
    <row r="68" spans="3:19" ht="16.5" thickTop="1" thickBot="1" x14ac:dyDescent="0.3">
      <c r="C68" s="122"/>
      <c r="D68" s="150" t="s">
        <v>36</v>
      </c>
      <c r="E68" s="149"/>
      <c r="F68" s="149"/>
      <c r="G68" s="106">
        <v>0</v>
      </c>
      <c r="H68" s="128"/>
      <c r="I68" s="128"/>
      <c r="J68" s="128">
        <f t="shared" si="4"/>
        <v>0</v>
      </c>
      <c r="K68" s="128"/>
      <c r="L68" s="128"/>
      <c r="M68" s="128"/>
      <c r="N68" s="123"/>
    </row>
    <row r="69" spans="3:19" ht="16.5" thickTop="1" thickBot="1" x14ac:dyDescent="0.3">
      <c r="C69" s="122"/>
      <c r="D69" s="150" t="s">
        <v>37</v>
      </c>
      <c r="E69" s="149"/>
      <c r="F69" s="149"/>
      <c r="G69" s="106">
        <v>0</v>
      </c>
      <c r="H69" s="128"/>
      <c r="I69" s="128"/>
      <c r="J69" s="128">
        <f t="shared" si="4"/>
        <v>0</v>
      </c>
      <c r="K69" s="128"/>
      <c r="L69" s="128"/>
      <c r="M69" s="128"/>
      <c r="N69" s="123"/>
    </row>
    <row r="70" spans="3:19" ht="16.5" thickTop="1" thickBot="1" x14ac:dyDescent="0.3">
      <c r="C70" s="122"/>
      <c r="D70" s="150" t="s">
        <v>103</v>
      </c>
      <c r="E70" s="149"/>
      <c r="F70" s="149"/>
      <c r="G70" s="106">
        <v>0</v>
      </c>
      <c r="H70" s="128"/>
      <c r="I70" s="128"/>
      <c r="J70" s="128">
        <f t="shared" si="4"/>
        <v>0</v>
      </c>
      <c r="K70" s="128"/>
      <c r="L70" s="128"/>
      <c r="M70" s="128"/>
      <c r="N70" s="123"/>
    </row>
    <row r="71" spans="3:19" ht="16.5" thickTop="1" thickBot="1" x14ac:dyDescent="0.3">
      <c r="C71" s="122"/>
      <c r="D71" s="158" t="s">
        <v>39</v>
      </c>
      <c r="E71" s="159"/>
      <c r="F71" s="149"/>
      <c r="G71" s="160"/>
      <c r="H71" s="128"/>
      <c r="I71" s="128"/>
      <c r="J71" s="160"/>
      <c r="K71" s="128"/>
      <c r="L71" s="128"/>
      <c r="M71" s="128"/>
      <c r="N71" s="123"/>
    </row>
    <row r="72" spans="3:19" ht="16.5" thickTop="1" thickBot="1" x14ac:dyDescent="0.3">
      <c r="C72" s="122"/>
      <c r="D72" s="150" t="s">
        <v>40</v>
      </c>
      <c r="E72" s="149"/>
      <c r="F72" s="149"/>
      <c r="G72" s="106">
        <v>0</v>
      </c>
      <c r="H72" s="128"/>
      <c r="I72" s="128"/>
      <c r="J72" s="128">
        <f t="shared" si="4"/>
        <v>0</v>
      </c>
      <c r="K72" s="128"/>
      <c r="L72" s="128"/>
      <c r="M72" s="128"/>
      <c r="N72" s="123"/>
    </row>
    <row r="73" spans="3:19" ht="16.5" thickTop="1" thickBot="1" x14ac:dyDescent="0.3">
      <c r="C73" s="122"/>
      <c r="D73" s="150" t="s">
        <v>41</v>
      </c>
      <c r="E73" s="149"/>
      <c r="F73" s="149"/>
      <c r="G73" s="106">
        <v>0</v>
      </c>
      <c r="H73" s="128"/>
      <c r="I73" s="128"/>
      <c r="J73" s="128">
        <f t="shared" si="4"/>
        <v>0</v>
      </c>
      <c r="K73" s="128"/>
      <c r="L73" s="128"/>
      <c r="M73" s="128"/>
      <c r="N73" s="123"/>
      <c r="O73" s="2"/>
      <c r="Q73" s="2"/>
      <c r="S73" s="2"/>
    </row>
    <row r="74" spans="3:19" ht="16.5" thickTop="1" thickBot="1" x14ac:dyDescent="0.3">
      <c r="C74" s="122"/>
      <c r="D74" s="150" t="s">
        <v>42</v>
      </c>
      <c r="E74" s="149"/>
      <c r="F74" s="149"/>
      <c r="G74" s="117">
        <v>0</v>
      </c>
      <c r="H74" s="128"/>
      <c r="I74" s="128"/>
      <c r="J74" s="128">
        <f t="shared" si="4"/>
        <v>0</v>
      </c>
      <c r="K74" s="128"/>
      <c r="L74" s="128"/>
      <c r="M74" s="128"/>
      <c r="N74" s="123"/>
    </row>
    <row r="75" spans="3:19" ht="18" x14ac:dyDescent="0.25">
      <c r="C75" s="161"/>
      <c r="D75" s="140" t="s">
        <v>51</v>
      </c>
      <c r="E75" s="149"/>
      <c r="F75" s="149"/>
      <c r="G75" s="126">
        <f>SUM(G58:G74)</f>
        <v>0</v>
      </c>
      <c r="H75" s="127"/>
      <c r="I75" s="127"/>
      <c r="J75" s="126">
        <f>SUM(J58:J74)</f>
        <v>0</v>
      </c>
      <c r="K75" s="127"/>
      <c r="L75" s="127"/>
      <c r="M75" s="127"/>
      <c r="N75" s="162"/>
    </row>
    <row r="76" spans="3:19" ht="18.75" thickBot="1" x14ac:dyDescent="0.3">
      <c r="C76" s="163"/>
      <c r="D76" s="210"/>
      <c r="E76" s="211"/>
      <c r="F76" s="211"/>
      <c r="G76" s="212"/>
      <c r="H76" s="143"/>
      <c r="I76" s="143"/>
      <c r="J76" s="212"/>
      <c r="K76" s="144"/>
      <c r="L76" s="144"/>
      <c r="M76" s="144"/>
      <c r="N76" s="164"/>
    </row>
    <row r="77" spans="3:19" ht="18" x14ac:dyDescent="0.25">
      <c r="C77" s="165"/>
      <c r="D77" s="185"/>
      <c r="E77" s="186"/>
      <c r="F77" s="186"/>
      <c r="G77" s="187"/>
      <c r="H77" s="187"/>
      <c r="I77" s="187"/>
      <c r="J77" s="187"/>
      <c r="K77" s="187"/>
      <c r="L77" s="187"/>
      <c r="M77" s="187"/>
      <c r="N77" s="166"/>
    </row>
    <row r="78" spans="3:19" ht="18" x14ac:dyDescent="0.2">
      <c r="C78" s="122"/>
      <c r="D78" s="306" t="s">
        <v>143</v>
      </c>
      <c r="E78" s="306"/>
      <c r="F78" s="306"/>
      <c r="G78" s="306"/>
      <c r="H78" s="306"/>
      <c r="I78" s="306"/>
      <c r="J78" s="306"/>
      <c r="K78" s="306"/>
      <c r="L78" s="306"/>
      <c r="M78" s="306"/>
      <c r="N78" s="123"/>
    </row>
    <row r="79" spans="3:19" ht="18.75" thickBot="1" x14ac:dyDescent="0.25">
      <c r="C79" s="131"/>
      <c r="D79" s="188"/>
      <c r="E79" s="188"/>
      <c r="F79" s="188"/>
      <c r="G79" s="188"/>
      <c r="H79" s="188"/>
      <c r="I79" s="188"/>
      <c r="J79" s="188"/>
      <c r="K79" s="188"/>
      <c r="L79" s="188"/>
      <c r="M79" s="188"/>
      <c r="N79" s="133"/>
    </row>
    <row r="80" spans="3:19" ht="18" x14ac:dyDescent="0.2">
      <c r="C80" s="119"/>
      <c r="D80" s="213"/>
      <c r="E80" s="213"/>
      <c r="F80" s="213"/>
      <c r="G80" s="213"/>
      <c r="H80" s="213"/>
      <c r="I80" s="213"/>
      <c r="J80" s="213"/>
      <c r="K80" s="213"/>
      <c r="L80" s="213"/>
      <c r="M80" s="213"/>
      <c r="N80" s="121"/>
    </row>
    <row r="81" spans="3:14" ht="18" x14ac:dyDescent="0.25">
      <c r="C81" s="122"/>
      <c r="D81" s="308" t="s">
        <v>11</v>
      </c>
      <c r="E81" s="308"/>
      <c r="F81" s="308"/>
      <c r="G81" s="308"/>
      <c r="H81" s="308"/>
      <c r="I81" s="308"/>
      <c r="J81" s="308"/>
      <c r="K81" s="308"/>
      <c r="L81" s="308"/>
      <c r="M81" s="308"/>
      <c r="N81" s="123"/>
    </row>
    <row r="82" spans="3:14" ht="18" x14ac:dyDescent="0.25">
      <c r="C82" s="202"/>
      <c r="D82" s="216"/>
      <c r="E82" s="216"/>
      <c r="F82" s="216"/>
      <c r="G82" s="216"/>
      <c r="H82" s="216"/>
      <c r="I82" s="216"/>
      <c r="J82" s="216"/>
      <c r="K82" s="216"/>
      <c r="L82" s="216"/>
      <c r="M82" s="216"/>
      <c r="N82" s="196"/>
    </row>
    <row r="83" spans="3:14" ht="18.75" thickBot="1" x14ac:dyDescent="0.3">
      <c r="C83" s="202"/>
      <c r="D83" s="167"/>
      <c r="E83" s="167"/>
      <c r="F83" s="167"/>
      <c r="G83" s="168" t="s">
        <v>63</v>
      </c>
      <c r="H83" s="167"/>
      <c r="I83" s="167"/>
      <c r="J83" s="167"/>
      <c r="K83" s="167"/>
      <c r="L83" s="167"/>
      <c r="M83" s="167"/>
      <c r="N83" s="196"/>
    </row>
    <row r="84" spans="3:14" ht="15.75" thickTop="1" thickBot="1" x14ac:dyDescent="0.25">
      <c r="C84" s="202"/>
      <c r="D84" s="139" t="s">
        <v>12</v>
      </c>
      <c r="E84" s="139"/>
      <c r="F84" s="139"/>
      <c r="G84" s="106">
        <v>0</v>
      </c>
      <c r="H84" s="128"/>
      <c r="I84" s="128"/>
      <c r="J84" s="128"/>
      <c r="K84" s="128"/>
      <c r="L84" s="128"/>
      <c r="M84" s="128"/>
      <c r="N84" s="196"/>
    </row>
    <row r="85" spans="3:14" ht="15.75" thickTop="1" thickBot="1" x14ac:dyDescent="0.25">
      <c r="C85" s="202"/>
      <c r="D85" s="139" t="s">
        <v>13</v>
      </c>
      <c r="E85" s="139"/>
      <c r="F85" s="139"/>
      <c r="G85" s="106">
        <v>0</v>
      </c>
      <c r="H85" s="128"/>
      <c r="I85" s="128"/>
      <c r="J85" s="128"/>
      <c r="K85" s="128"/>
      <c r="L85" s="128"/>
      <c r="M85" s="128"/>
      <c r="N85" s="196"/>
    </row>
    <row r="86" spans="3:14" ht="15.75" thickTop="1" thickBot="1" x14ac:dyDescent="0.25">
      <c r="C86" s="202"/>
      <c r="D86" s="139" t="s">
        <v>2</v>
      </c>
      <c r="E86" s="139"/>
      <c r="F86" s="139"/>
      <c r="G86" s="116">
        <v>0</v>
      </c>
      <c r="H86" s="128"/>
      <c r="I86" s="128"/>
      <c r="J86" s="128"/>
      <c r="K86" s="128"/>
      <c r="L86" s="128"/>
      <c r="M86" s="128"/>
      <c r="N86" s="196"/>
    </row>
    <row r="87" spans="3:14" ht="15" x14ac:dyDescent="0.25">
      <c r="C87" s="202"/>
      <c r="D87" s="140" t="s">
        <v>14</v>
      </c>
      <c r="E87" s="139"/>
      <c r="F87" s="139"/>
      <c r="G87" s="126">
        <f>SUM(G84:G86)</f>
        <v>0</v>
      </c>
      <c r="H87" s="128"/>
      <c r="I87" s="128"/>
      <c r="J87" s="128"/>
      <c r="K87" s="128"/>
      <c r="L87" s="128"/>
      <c r="M87" s="128"/>
      <c r="N87" s="196"/>
    </row>
    <row r="88" spans="3:14" ht="15.75" thickBot="1" x14ac:dyDescent="0.3">
      <c r="C88" s="203"/>
      <c r="D88" s="152"/>
      <c r="E88" s="153"/>
      <c r="F88" s="153"/>
      <c r="G88" s="154"/>
      <c r="H88" s="132"/>
      <c r="I88" s="132"/>
      <c r="J88" s="132"/>
      <c r="K88" s="132"/>
      <c r="L88" s="132"/>
      <c r="M88" s="132"/>
      <c r="N88" s="204"/>
    </row>
    <row r="89" spans="3:14" s="3" customFormat="1" ht="15" x14ac:dyDescent="0.25">
      <c r="C89" s="119"/>
      <c r="D89" s="169"/>
      <c r="E89" s="146"/>
      <c r="F89" s="146"/>
      <c r="G89" s="148"/>
      <c r="H89" s="135"/>
      <c r="I89" s="135"/>
      <c r="J89" s="135"/>
      <c r="K89" s="135"/>
      <c r="L89" s="135"/>
      <c r="M89" s="135"/>
      <c r="N89" s="121"/>
    </row>
    <row r="90" spans="3:14" s="3" customFormat="1" ht="18" x14ac:dyDescent="0.25">
      <c r="C90" s="122"/>
      <c r="D90" s="308" t="s">
        <v>15</v>
      </c>
      <c r="E90" s="308"/>
      <c r="F90" s="308"/>
      <c r="G90" s="308"/>
      <c r="H90" s="308"/>
      <c r="I90" s="308"/>
      <c r="J90" s="308"/>
      <c r="K90" s="308"/>
      <c r="L90" s="308"/>
      <c r="M90" s="308"/>
      <c r="N90" s="123"/>
    </row>
    <row r="91" spans="3:14" ht="15.75" thickBot="1" x14ac:dyDescent="0.3">
      <c r="C91" s="122"/>
      <c r="D91" s="168" t="s">
        <v>62</v>
      </c>
      <c r="E91" s="149"/>
      <c r="F91" s="149"/>
      <c r="G91" s="126" t="s">
        <v>47</v>
      </c>
      <c r="H91" s="127"/>
      <c r="I91" s="127"/>
      <c r="J91" s="126" t="s">
        <v>46</v>
      </c>
      <c r="K91" s="127"/>
      <c r="L91" s="127"/>
      <c r="M91" s="127"/>
      <c r="N91" s="123"/>
    </row>
    <row r="92" spans="3:14" ht="15.75" thickTop="1" thickBot="1" x14ac:dyDescent="0.25">
      <c r="C92" s="122"/>
      <c r="D92" s="150" t="s">
        <v>16</v>
      </c>
      <c r="E92" s="139"/>
      <c r="F92" s="139"/>
      <c r="G92" s="106">
        <v>0</v>
      </c>
      <c r="H92" s="128"/>
      <c r="I92" s="128"/>
      <c r="J92" s="128">
        <f t="shared" ref="J92:J103" si="5">G92*10</f>
        <v>0</v>
      </c>
      <c r="K92" s="128"/>
      <c r="L92" s="128"/>
      <c r="M92" s="128"/>
      <c r="N92" s="123"/>
    </row>
    <row r="93" spans="3:14" ht="15.75" thickTop="1" thickBot="1" x14ac:dyDescent="0.25">
      <c r="C93" s="122"/>
      <c r="D93" s="150" t="s">
        <v>17</v>
      </c>
      <c r="E93" s="139"/>
      <c r="F93" s="139"/>
      <c r="G93" s="106">
        <v>0</v>
      </c>
      <c r="H93" s="128"/>
      <c r="I93" s="128"/>
      <c r="J93" s="128">
        <f t="shared" si="5"/>
        <v>0</v>
      </c>
      <c r="K93" s="128"/>
      <c r="L93" s="128"/>
      <c r="M93" s="128"/>
      <c r="N93" s="123"/>
    </row>
    <row r="94" spans="3:14" ht="15.75" thickTop="1" thickBot="1" x14ac:dyDescent="0.25">
      <c r="C94" s="122"/>
      <c r="D94" s="150" t="s">
        <v>18</v>
      </c>
      <c r="E94" s="139"/>
      <c r="F94" s="139"/>
      <c r="G94" s="106">
        <v>0</v>
      </c>
      <c r="H94" s="128"/>
      <c r="I94" s="128"/>
      <c r="J94" s="128">
        <f t="shared" si="5"/>
        <v>0</v>
      </c>
      <c r="K94" s="128"/>
      <c r="L94" s="128"/>
      <c r="M94" s="128"/>
      <c r="N94" s="123"/>
    </row>
    <row r="95" spans="3:14" ht="15.75" thickTop="1" thickBot="1" x14ac:dyDescent="0.25">
      <c r="C95" s="122"/>
      <c r="D95" s="150" t="s">
        <v>19</v>
      </c>
      <c r="E95" s="139"/>
      <c r="F95" s="139"/>
      <c r="G95" s="106">
        <v>0</v>
      </c>
      <c r="H95" s="128"/>
      <c r="I95" s="128"/>
      <c r="J95" s="128">
        <f t="shared" si="5"/>
        <v>0</v>
      </c>
      <c r="K95" s="128"/>
      <c r="L95" s="128"/>
      <c r="M95" s="128"/>
      <c r="N95" s="123"/>
    </row>
    <row r="96" spans="3:14" ht="15.75" thickTop="1" thickBot="1" x14ac:dyDescent="0.25">
      <c r="C96" s="122"/>
      <c r="D96" s="150" t="s">
        <v>20</v>
      </c>
      <c r="E96" s="139"/>
      <c r="F96" s="139"/>
      <c r="G96" s="106">
        <v>0</v>
      </c>
      <c r="H96" s="128"/>
      <c r="I96" s="128"/>
      <c r="J96" s="128">
        <f t="shared" si="5"/>
        <v>0</v>
      </c>
      <c r="K96" s="128"/>
      <c r="L96" s="128"/>
      <c r="M96" s="128"/>
      <c r="N96" s="123"/>
    </row>
    <row r="97" spans="3:14" ht="15.75" thickTop="1" thickBot="1" x14ac:dyDescent="0.25">
      <c r="C97" s="122"/>
      <c r="D97" s="150" t="s">
        <v>21</v>
      </c>
      <c r="E97" s="139"/>
      <c r="F97" s="139"/>
      <c r="G97" s="106">
        <v>0</v>
      </c>
      <c r="H97" s="128"/>
      <c r="I97" s="128"/>
      <c r="J97" s="128">
        <f t="shared" si="5"/>
        <v>0</v>
      </c>
      <c r="K97" s="128"/>
      <c r="L97" s="128"/>
      <c r="M97" s="128"/>
      <c r="N97" s="123"/>
    </row>
    <row r="98" spans="3:14" ht="15.75" thickTop="1" thickBot="1" x14ac:dyDescent="0.25">
      <c r="C98" s="122"/>
      <c r="D98" s="150" t="s">
        <v>22</v>
      </c>
      <c r="E98" s="139"/>
      <c r="F98" s="139"/>
      <c r="G98" s="106">
        <v>0</v>
      </c>
      <c r="H98" s="128"/>
      <c r="I98" s="128"/>
      <c r="J98" s="128">
        <f t="shared" si="5"/>
        <v>0</v>
      </c>
      <c r="K98" s="128"/>
      <c r="L98" s="128"/>
      <c r="M98" s="128"/>
      <c r="N98" s="123"/>
    </row>
    <row r="99" spans="3:14" ht="16.5" thickTop="1" thickBot="1" x14ac:dyDescent="0.3">
      <c r="C99" s="122"/>
      <c r="D99" s="150" t="s">
        <v>33</v>
      </c>
      <c r="E99" s="149"/>
      <c r="F99" s="149"/>
      <c r="G99" s="106">
        <v>0</v>
      </c>
      <c r="H99" s="128"/>
      <c r="I99" s="128"/>
      <c r="J99" s="128">
        <f t="shared" si="5"/>
        <v>0</v>
      </c>
      <c r="N99" s="123"/>
    </row>
    <row r="100" spans="3:14" ht="15.75" thickTop="1" thickBot="1" x14ac:dyDescent="0.25">
      <c r="C100" s="122"/>
      <c r="D100" s="150" t="s">
        <v>23</v>
      </c>
      <c r="E100" s="139"/>
      <c r="F100" s="139"/>
      <c r="G100" s="106">
        <v>0</v>
      </c>
      <c r="H100" s="128"/>
      <c r="I100" s="128"/>
      <c r="J100" s="128">
        <f t="shared" si="5"/>
        <v>0</v>
      </c>
      <c r="K100" s="128"/>
      <c r="L100" s="128"/>
      <c r="M100" s="128"/>
      <c r="N100" s="123"/>
    </row>
    <row r="101" spans="3:14" ht="15.75" thickTop="1" thickBot="1" x14ac:dyDescent="0.25">
      <c r="C101" s="122"/>
      <c r="D101" s="150" t="s">
        <v>24</v>
      </c>
      <c r="E101" s="139"/>
      <c r="F101" s="139"/>
      <c r="G101" s="106">
        <v>0</v>
      </c>
      <c r="H101" s="128"/>
      <c r="I101" s="128"/>
      <c r="J101" s="128">
        <f t="shared" si="5"/>
        <v>0</v>
      </c>
      <c r="K101" s="128"/>
      <c r="L101" s="128"/>
      <c r="M101" s="128"/>
      <c r="N101" s="123"/>
    </row>
    <row r="102" spans="3:14" ht="15.75" thickTop="1" thickBot="1" x14ac:dyDescent="0.25">
      <c r="C102" s="122"/>
      <c r="D102" s="150" t="s">
        <v>25</v>
      </c>
      <c r="E102" s="139"/>
      <c r="F102" s="139"/>
      <c r="G102" s="106">
        <v>0</v>
      </c>
      <c r="H102" s="128"/>
      <c r="I102" s="128"/>
      <c r="J102" s="128">
        <f t="shared" si="5"/>
        <v>0</v>
      </c>
      <c r="K102" s="128"/>
      <c r="L102" s="128"/>
      <c r="M102" s="128"/>
      <c r="N102" s="123"/>
    </row>
    <row r="103" spans="3:14" ht="15.75" thickTop="1" thickBot="1" x14ac:dyDescent="0.25">
      <c r="C103" s="122"/>
      <c r="D103" s="150" t="s">
        <v>2</v>
      </c>
      <c r="E103" s="139"/>
      <c r="F103" s="139"/>
      <c r="G103" s="116">
        <v>0</v>
      </c>
      <c r="H103" s="128"/>
      <c r="I103" s="128"/>
      <c r="J103" s="128">
        <f t="shared" si="5"/>
        <v>0</v>
      </c>
      <c r="K103" s="128"/>
      <c r="L103" s="128"/>
      <c r="M103" s="128"/>
      <c r="N103" s="123"/>
    </row>
    <row r="104" spans="3:14" ht="15" x14ac:dyDescent="0.25">
      <c r="C104" s="122"/>
      <c r="D104" s="140" t="s">
        <v>26</v>
      </c>
      <c r="E104" s="139"/>
      <c r="F104" s="139"/>
      <c r="G104" s="126">
        <f>SUM(G92:G103)</f>
        <v>0</v>
      </c>
      <c r="H104" s="127"/>
      <c r="I104" s="127"/>
      <c r="J104" s="126">
        <f>SUM(J92:J103)</f>
        <v>0</v>
      </c>
      <c r="K104" s="128"/>
      <c r="L104" s="128"/>
      <c r="M104" s="128"/>
      <c r="N104" s="123"/>
    </row>
    <row r="105" spans="3:14" ht="15.75" thickBot="1" x14ac:dyDescent="0.3">
      <c r="C105" s="131"/>
      <c r="D105" s="217"/>
      <c r="E105" s="142"/>
      <c r="F105" s="142"/>
      <c r="G105" s="144"/>
      <c r="H105" s="144"/>
      <c r="I105" s="144"/>
      <c r="J105" s="144"/>
      <c r="K105" s="193"/>
      <c r="L105" s="193"/>
      <c r="M105" s="193"/>
      <c r="N105" s="133"/>
    </row>
    <row r="106" spans="3:14" ht="15" x14ac:dyDescent="0.25">
      <c r="C106" s="119"/>
      <c r="D106" s="218"/>
      <c r="E106" s="146"/>
      <c r="F106" s="146"/>
      <c r="G106" s="148"/>
      <c r="H106" s="148"/>
      <c r="I106" s="148"/>
      <c r="J106" s="148"/>
      <c r="K106" s="135"/>
      <c r="L106" s="135"/>
      <c r="M106" s="135"/>
      <c r="N106" s="121"/>
    </row>
    <row r="107" spans="3:14" ht="18" x14ac:dyDescent="0.2">
      <c r="C107" s="171"/>
      <c r="D107" s="330" t="s">
        <v>50</v>
      </c>
      <c r="E107" s="330"/>
      <c r="F107" s="330"/>
      <c r="G107" s="330"/>
      <c r="H107" s="330"/>
      <c r="I107" s="330"/>
      <c r="J107" s="330"/>
      <c r="K107" s="330"/>
      <c r="L107" s="330"/>
      <c r="M107" s="330"/>
      <c r="N107" s="173"/>
    </row>
    <row r="108" spans="3:14" ht="18" x14ac:dyDescent="0.2">
      <c r="C108" s="171"/>
      <c r="D108" s="172"/>
      <c r="E108" s="172"/>
      <c r="F108" s="172"/>
      <c r="G108" s="172"/>
      <c r="H108" s="172"/>
      <c r="I108" s="172"/>
      <c r="J108" s="172"/>
      <c r="K108" s="172"/>
      <c r="L108" s="172"/>
      <c r="M108" s="172"/>
      <c r="N108" s="173"/>
    </row>
    <row r="109" spans="3:14" ht="15" x14ac:dyDescent="0.2">
      <c r="C109" s="122"/>
      <c r="D109" s="174"/>
      <c r="E109" s="175"/>
      <c r="F109" s="175"/>
      <c r="G109" s="176" t="s">
        <v>0</v>
      </c>
      <c r="H109" s="177"/>
      <c r="I109" s="177"/>
      <c r="J109" s="176" t="s">
        <v>1</v>
      </c>
      <c r="K109" s="178"/>
      <c r="L109" s="178"/>
      <c r="M109" s="176" t="s">
        <v>56</v>
      </c>
      <c r="N109" s="123"/>
    </row>
    <row r="110" spans="3:14" x14ac:dyDescent="0.2">
      <c r="C110" s="122"/>
      <c r="D110" s="179" t="s">
        <v>48</v>
      </c>
      <c r="E110" s="139"/>
      <c r="F110" s="139"/>
      <c r="G110" s="128">
        <f>G49</f>
        <v>1091</v>
      </c>
      <c r="H110" s="128"/>
      <c r="I110" s="128"/>
      <c r="J110" s="128">
        <f>J49</f>
        <v>100</v>
      </c>
      <c r="K110" s="128"/>
      <c r="L110" s="128"/>
      <c r="M110" s="128">
        <f>M49</f>
        <v>1191</v>
      </c>
      <c r="N110" s="123"/>
    </row>
    <row r="111" spans="3:14" ht="15" thickBot="1" x14ac:dyDescent="0.25">
      <c r="C111" s="122"/>
      <c r="D111" s="179" t="s">
        <v>49</v>
      </c>
      <c r="E111" s="139"/>
      <c r="F111" s="114" t="s">
        <v>59</v>
      </c>
      <c r="G111" s="108">
        <f>M111/10*5</f>
        <v>0</v>
      </c>
      <c r="H111" s="128"/>
      <c r="I111" s="108" t="s">
        <v>59</v>
      </c>
      <c r="J111" s="108">
        <f>M111/10*5</f>
        <v>0</v>
      </c>
      <c r="K111" s="128"/>
      <c r="L111" s="108" t="s">
        <v>59</v>
      </c>
      <c r="M111" s="108">
        <f>J75+G87+J104</f>
        <v>0</v>
      </c>
      <c r="N111" s="123"/>
    </row>
    <row r="112" spans="3:14" ht="15" x14ac:dyDescent="0.25">
      <c r="C112" s="122"/>
      <c r="D112" s="180" t="s">
        <v>60</v>
      </c>
      <c r="E112" s="139"/>
      <c r="F112" s="139"/>
      <c r="G112" s="118">
        <f>SUM(G110:G111)</f>
        <v>1091</v>
      </c>
      <c r="H112" s="127"/>
      <c r="I112" s="127"/>
      <c r="J112" s="118">
        <f>SUM(J110:J111)</f>
        <v>100</v>
      </c>
      <c r="K112" s="128"/>
      <c r="L112" s="128"/>
      <c r="M112" s="181">
        <f>IF((SUM(M110:M111)&lt;=0),0,(SUM(M110:M111)))</f>
        <v>1191</v>
      </c>
      <c r="N112" s="182"/>
    </row>
    <row r="113" spans="3:14" ht="15" x14ac:dyDescent="0.25">
      <c r="C113" s="122"/>
      <c r="D113" s="151"/>
      <c r="E113" s="139"/>
      <c r="F113" s="139"/>
      <c r="G113" s="127"/>
      <c r="H113" s="127"/>
      <c r="I113" s="127"/>
      <c r="J113" s="127"/>
      <c r="K113" s="128"/>
      <c r="L113" s="128"/>
      <c r="M113" s="127"/>
      <c r="N113" s="182"/>
    </row>
    <row r="114" spans="3:14" ht="15" x14ac:dyDescent="0.25">
      <c r="C114" s="183"/>
      <c r="D114" s="303" t="s">
        <v>68</v>
      </c>
      <c r="E114" s="303"/>
      <c r="F114" s="303"/>
      <c r="G114" s="303"/>
      <c r="H114" s="303"/>
      <c r="I114" s="303"/>
      <c r="J114" s="303"/>
      <c r="K114" s="303"/>
      <c r="L114" s="303"/>
      <c r="M114" s="168">
        <f>73896-SUM(M41:M46)</f>
        <v>73896</v>
      </c>
      <c r="N114" s="123"/>
    </row>
    <row r="115" spans="3:14" ht="15" x14ac:dyDescent="0.25">
      <c r="C115" s="183"/>
      <c r="D115" s="303" t="s">
        <v>69</v>
      </c>
      <c r="E115" s="303"/>
      <c r="F115" s="303"/>
      <c r="G115" s="303"/>
      <c r="H115" s="303"/>
      <c r="I115" s="303"/>
      <c r="J115" s="303"/>
      <c r="K115" s="303"/>
      <c r="L115" s="303"/>
      <c r="M115" s="168">
        <f>100094-M47</f>
        <v>100094</v>
      </c>
      <c r="N115" s="123"/>
    </row>
    <row r="116" spans="3:14" ht="15" x14ac:dyDescent="0.25">
      <c r="C116" s="183"/>
      <c r="D116" s="184"/>
      <c r="E116" s="139"/>
      <c r="F116" s="139"/>
      <c r="G116" s="127"/>
      <c r="H116" s="127"/>
      <c r="I116" s="127"/>
      <c r="J116" s="127"/>
      <c r="K116" s="127"/>
      <c r="L116" s="127"/>
      <c r="M116" s="127"/>
      <c r="N116" s="123"/>
    </row>
    <row r="117" spans="3:14" ht="51.75" customHeight="1" thickBot="1" x14ac:dyDescent="0.25">
      <c r="C117" s="131"/>
      <c r="D117" s="304" t="s">
        <v>137</v>
      </c>
      <c r="E117" s="304"/>
      <c r="F117" s="304"/>
      <c r="G117" s="304"/>
      <c r="H117" s="304"/>
      <c r="I117" s="304"/>
      <c r="J117" s="304"/>
      <c r="K117" s="304"/>
      <c r="L117" s="304"/>
      <c r="M117" s="304"/>
      <c r="N117" s="133"/>
    </row>
  </sheetData>
  <sheetProtection algorithmName="SHA-512" hashValue="byz9JHWmFQyt6L3dM6hElH86EvoUQLizUGOJSDKRVxNcpTTA1AbwN0rrYcysCXULHh6qONIwWOIRCp7Yf45Fgg==" saltValue="ICFTV3ZwM8W+l4jVovkfmg==" spinCount="100000" sheet="1" objects="1" scenarios="1"/>
  <protectedRanges>
    <protectedRange sqref="M13:M16" name="Range1_1"/>
    <protectedRange sqref="J33:J34" name="Range4_2"/>
    <protectedRange sqref="G33:G34" name="Range3_2"/>
    <protectedRange sqref="M23:M24" name="Range11_4_2"/>
    <protectedRange sqref="M25" name="Range11_4"/>
  </protectedRanges>
  <mergeCells count="23">
    <mergeCell ref="D115:L115"/>
    <mergeCell ref="D117:M117"/>
    <mergeCell ref="P19:Q19"/>
    <mergeCell ref="P42:Q42"/>
    <mergeCell ref="P53:Q53"/>
    <mergeCell ref="D56:M56"/>
    <mergeCell ref="D78:M78"/>
    <mergeCell ref="D81:M81"/>
    <mergeCell ref="D90:M90"/>
    <mergeCell ref="D107:M107"/>
    <mergeCell ref="D114:L114"/>
    <mergeCell ref="D38:M38"/>
    <mergeCell ref="D39:M39"/>
    <mergeCell ref="D52:M52"/>
    <mergeCell ref="D55:M55"/>
    <mergeCell ref="D20:M20"/>
    <mergeCell ref="D29:M29"/>
    <mergeCell ref="D30:M30"/>
    <mergeCell ref="C1:N1"/>
    <mergeCell ref="D6:M6"/>
    <mergeCell ref="D7:M7"/>
    <mergeCell ref="D8:M8"/>
    <mergeCell ref="D10:M10"/>
  </mergeCells>
  <hyperlinks>
    <hyperlink ref="Q25" r:id="rId1" location="Disability-Ins-SOM" xr:uid="{90484527-E76A-4960-8A0F-2C4B5167E24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and COA</vt:lpstr>
      <vt:lpstr>1st Year DO</vt:lpstr>
      <vt:lpstr>2nd Year DO</vt:lpstr>
      <vt:lpstr>3rd Year DO</vt:lpstr>
      <vt:lpstr>4th Year DO</vt:lpstr>
    </vt:vector>
  </TitlesOfParts>
  <Company>Rowan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 Admin</dc:creator>
  <cp:lastModifiedBy>Willse, Christine L.</cp:lastModifiedBy>
  <cp:lastPrinted>2018-07-13T18:28:02Z</cp:lastPrinted>
  <dcterms:created xsi:type="dcterms:W3CDTF">2018-07-05T16:32:01Z</dcterms:created>
  <dcterms:modified xsi:type="dcterms:W3CDTF">2023-07-21T13:49:25Z</dcterms:modified>
</cp:coreProperties>
</file>