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J:\Budget Counseling\Budget Worksheet\2627\PA\"/>
    </mc:Choice>
  </mc:AlternateContent>
  <xr:revisionPtr revIDLastSave="0" documentId="13_ncr:1_{67CE4219-95FC-4AB1-A99C-AD529340BC1E}" xr6:coauthVersionLast="47" xr6:coauthVersionMax="47" xr10:uidLastSave="{00000000-0000-0000-0000-000000000000}"/>
  <bookViews>
    <workbookView xWindow="-120" yWindow="-120" windowWidth="29040" windowHeight="15720" activeTab="1" xr2:uid="{00000000-000D-0000-FFFF-FFFF00000000}"/>
  </bookViews>
  <sheets>
    <sheet name="Instructions and COA" sheetId="6" r:id="rId1"/>
    <sheet name="1st Year PA" sheetId="1" r:id="rId2"/>
  </sheets>
  <calcPr calcId="191029"/>
  <customWorkbookViews>
    <customWorkbookView name="NSS Admin - Personal View" guid="{ABB97F28-580F-4F46-A955-852B920BBE9A}" mergeInterval="0" personalView="1" maximized="1" xWindow="1912" yWindow="-8" windowWidth="1936" windowHeight="109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4" i="1" l="1"/>
  <c r="J52" i="1"/>
  <c r="J51" i="1"/>
  <c r="J40" i="1"/>
  <c r="M40" i="1" s="1"/>
  <c r="J39" i="1"/>
  <c r="J33" i="1"/>
  <c r="J34" i="1"/>
  <c r="J35" i="1"/>
  <c r="J32" i="1"/>
  <c r="J22" i="1"/>
  <c r="J23" i="1"/>
  <c r="J24" i="1"/>
  <c r="J25" i="1"/>
  <c r="J26" i="1"/>
  <c r="J27" i="1"/>
  <c r="J28" i="1"/>
  <c r="J21" i="1"/>
  <c r="T40" i="1"/>
  <c r="T58" i="1" s="1"/>
  <c r="T24" i="1"/>
  <c r="T37" i="1" s="1"/>
  <c r="T62" i="1" s="1"/>
  <c r="G42" i="6"/>
  <c r="G58" i="6" s="1"/>
  <c r="E42" i="6"/>
  <c r="E58" i="6" s="1"/>
  <c r="G26" i="6"/>
  <c r="G39" i="6" s="1"/>
  <c r="E26" i="6"/>
  <c r="E39" i="6" s="1"/>
  <c r="E62" i="6" s="1"/>
  <c r="J55" i="1" l="1"/>
  <c r="N59" i="1" s="1"/>
  <c r="T36" i="1"/>
  <c r="T61" i="1" s="1"/>
  <c r="E38" i="6"/>
  <c r="E61" i="6" s="1"/>
  <c r="G62" i="6"/>
  <c r="G38" i="6"/>
  <c r="G61" i="6" s="1"/>
  <c r="G36" i="1"/>
  <c r="G55" i="1" l="1"/>
  <c r="G40" i="1"/>
  <c r="G29" i="1"/>
  <c r="G45" i="1" l="1"/>
  <c r="J29" i="1"/>
  <c r="M29" i="1" s="1"/>
  <c r="J36" i="1"/>
  <c r="M36" i="1" s="1"/>
  <c r="J45" i="1" l="1"/>
  <c r="M45" i="1"/>
</calcChain>
</file>

<file path=xl/sharedStrings.xml><?xml version="1.0" encoding="utf-8"?>
<sst xmlns="http://schemas.openxmlformats.org/spreadsheetml/2006/main" count="157" uniqueCount="99">
  <si>
    <t>Fall Term</t>
  </si>
  <si>
    <t>Spring Term</t>
  </si>
  <si>
    <t>Monthly Living Expenses</t>
  </si>
  <si>
    <t>Child care</t>
  </si>
  <si>
    <t>Rent/mortgage</t>
  </si>
  <si>
    <t>Home/renter's insurance</t>
  </si>
  <si>
    <t>Electricity</t>
  </si>
  <si>
    <t>Gas (heat)</t>
  </si>
  <si>
    <t>Water/Sewer</t>
  </si>
  <si>
    <t>Auto insurance</t>
  </si>
  <si>
    <t>Auto Maintainance</t>
  </si>
  <si>
    <t>Gas for Auto</t>
  </si>
  <si>
    <t>Monthly Indirect Costs</t>
  </si>
  <si>
    <t>Enter your budgeted living expenses in the cells below.  If you share costs with roommates or family, enter the amounts for which you are responsible.</t>
  </si>
  <si>
    <t>Annual (x 10 months)</t>
  </si>
  <si>
    <t>Monthly Cost</t>
  </si>
  <si>
    <t>Total Monthly Indirect Costs</t>
  </si>
  <si>
    <t>Annual (x 12 months)</t>
  </si>
  <si>
    <t>(12 Months)</t>
  </si>
  <si>
    <t>Internet</t>
  </si>
  <si>
    <t>Tuition</t>
  </si>
  <si>
    <t>In-State Tuition</t>
  </si>
  <si>
    <t>Out-of-State Tuition</t>
  </si>
  <si>
    <t>University Billed Fees Breakdown</t>
  </si>
  <si>
    <t>Student Activity Fee</t>
  </si>
  <si>
    <t>Technology Fee</t>
  </si>
  <si>
    <t>Computer Fee</t>
  </si>
  <si>
    <t>Disability Insurance</t>
  </si>
  <si>
    <t>Total In-State Bill</t>
  </si>
  <si>
    <t>Total Out-of-State Bill</t>
  </si>
  <si>
    <t>Total Estimated Indirect Costs</t>
  </si>
  <si>
    <t>In-State</t>
  </si>
  <si>
    <t>Out-of-State</t>
  </si>
  <si>
    <t>Parking (not including on campus) &amp; tolls</t>
  </si>
  <si>
    <t>Begin</t>
  </si>
  <si>
    <t>End</t>
  </si>
  <si>
    <t>This workbook has been created for you to develop your academic year budget while in attendance at RowanSOM. The Cost of Attendance (COA) is not a bill; it is a combination of the direct costs (your University bill) and estimated indirect costs (living expenses) to attend SOM each year.  Select the tab below that corresponds to your class year to complete the worksheet.  Should your expenses exceed your COA, and you are financing your education using financial aid, please make an appointment with a professional staff member in our office.</t>
  </si>
  <si>
    <t>SOM Wellness Fee</t>
  </si>
  <si>
    <t>Loan Fees (Estimated)</t>
  </si>
  <si>
    <t>Miscellaneous Personal Expenses</t>
  </si>
  <si>
    <t>Living expenses including food and housing</t>
  </si>
  <si>
    <t>Transportation Expenses</t>
  </si>
  <si>
    <t>Groceries and Household Supplies</t>
  </si>
  <si>
    <r>
      <t xml:space="preserve">This budget worksheet is provided to </t>
    </r>
    <r>
      <rPr>
        <b/>
        <u/>
        <sz val="16"/>
        <color rgb="FF245474"/>
        <rFont val="Arial"/>
        <family val="2"/>
      </rPr>
      <t>assist</t>
    </r>
    <r>
      <rPr>
        <b/>
        <sz val="16"/>
        <color rgb="FF245474"/>
        <rFont val="Arial"/>
        <family val="2"/>
      </rPr>
      <t xml:space="preserve"> students in determining actual allowable expenses based on federal financial aid guidelines that students incur during the academic year.  Enter figures into any </t>
    </r>
    <r>
      <rPr>
        <b/>
        <sz val="16"/>
        <color rgb="FFFFCF44"/>
        <rFont val="Arial"/>
        <family val="2"/>
      </rPr>
      <t>ORANGE</t>
    </r>
    <r>
      <rPr>
        <b/>
        <sz val="16"/>
        <color rgb="FF245474"/>
        <rFont val="Arial"/>
        <family val="2"/>
      </rPr>
      <t xml:space="preserve"> cell.  The sheet will calculate the rest.</t>
    </r>
  </si>
  <si>
    <t>Total Room and Board</t>
  </si>
  <si>
    <t>Total Transportation</t>
  </si>
  <si>
    <t>The following annual and monthly expenses may be added to your COA based on Counselor Review</t>
  </si>
  <si>
    <t>Discretionary Expenses that cannot be increased in COA including clothing, laundry/dry cleaning, health and beauty, haircuts</t>
  </si>
  <si>
    <t>Difference Personal</t>
  </si>
  <si>
    <t>Difference Food and Housing</t>
  </si>
  <si>
    <t>Difference Transportation</t>
  </si>
  <si>
    <t>Difference Living Expenses</t>
  </si>
  <si>
    <t>Food and Housing ($1,908/month)</t>
  </si>
  <si>
    <t>Transportation ($365/month)</t>
  </si>
  <si>
    <t>Personal Expenses ($200/month)</t>
  </si>
  <si>
    <t>Additional Expenses</t>
  </si>
  <si>
    <t>Grand Total Additional Expense</t>
  </si>
  <si>
    <t>Telephone (usage only, not device)</t>
  </si>
  <si>
    <t>Additional Books and Supplies Expenses</t>
  </si>
  <si>
    <t>Medical/dental/prescriptions (in-network only)</t>
  </si>
  <si>
    <t>Direct Costs (Billed by the University)</t>
  </si>
  <si>
    <t>Total Estimated Cost of Attendance (Direct Costs + Indirect Costs)</t>
  </si>
  <si>
    <t>Parking Fee</t>
  </si>
  <si>
    <r>
      <t xml:space="preserve">The following monthly living expenses items </t>
    </r>
    <r>
      <rPr>
        <b/>
        <i/>
        <sz val="11"/>
        <color rgb="FF245474"/>
        <rFont val="Arial"/>
        <family val="2"/>
      </rPr>
      <t>are</t>
    </r>
    <r>
      <rPr>
        <b/>
        <sz val="11"/>
        <color rgb="FF245474"/>
        <rFont val="Arial"/>
        <family val="2"/>
      </rPr>
      <t xml:space="preserve"> included in your SOM Cost of Attendance</t>
    </r>
  </si>
  <si>
    <t>The following books and supplies amounts are included in your SOM Cost of Attendance and funds are calculated in your standard refund if you borrowed up to your Cost of Attendance</t>
  </si>
  <si>
    <t>Wellness and General Service Fees</t>
  </si>
  <si>
    <t>Medical Kit</t>
  </si>
  <si>
    <t>Graduation Fee**</t>
  </si>
  <si>
    <r>
      <t>Indirect Costs (Dependent on borrowing habits and living expenses</t>
    </r>
    <r>
      <rPr>
        <b/>
        <vertAlign val="superscript"/>
        <sz val="14"/>
        <color rgb="FFFFFFFF"/>
        <rFont val="Arial Narrow"/>
        <family val="2"/>
      </rPr>
      <t>3</t>
    </r>
    <r>
      <rPr>
        <b/>
        <sz val="14"/>
        <color rgb="FFFFFFFF"/>
        <rFont val="Arial Narrow"/>
        <family val="2"/>
      </rPr>
      <t>)</t>
    </r>
  </si>
  <si>
    <t>Year 1</t>
  </si>
  <si>
    <r>
      <t>Year 2</t>
    </r>
    <r>
      <rPr>
        <b/>
        <i/>
        <vertAlign val="superscript"/>
        <sz val="14"/>
        <color rgb="FF245474"/>
        <rFont val="Arial Narrow"/>
        <family val="2"/>
      </rPr>
      <t>1</t>
    </r>
  </si>
  <si>
    <t>Didactic Phase</t>
  </si>
  <si>
    <t>Clinical Phase</t>
  </si>
  <si>
    <t>Summer Term</t>
  </si>
  <si>
    <r>
      <t>University Billed Fees</t>
    </r>
    <r>
      <rPr>
        <b/>
        <vertAlign val="superscript"/>
        <sz val="12"/>
        <color rgb="FF245474"/>
        <rFont val="Arial Narrow"/>
        <family val="2"/>
      </rPr>
      <t>2,3</t>
    </r>
  </si>
  <si>
    <t>Experiential Administration Fees</t>
  </si>
  <si>
    <r>
      <t>Books, Supplies and Rotation Expenses</t>
    </r>
    <r>
      <rPr>
        <b/>
        <vertAlign val="superscript"/>
        <sz val="14"/>
        <color rgb="FF245474"/>
        <rFont val="Arial Narrow"/>
        <family val="2"/>
      </rPr>
      <t>4</t>
    </r>
  </si>
  <si>
    <t>Textbooks/Learning Resources</t>
  </si>
  <si>
    <t>Suture Kit</t>
  </si>
  <si>
    <t>Library Printing</t>
  </si>
  <si>
    <t>Infection Control Training</t>
  </si>
  <si>
    <t>Background Checks and Drug Screenings</t>
  </si>
  <si>
    <t>BCLS and ACLS Certification</t>
  </si>
  <si>
    <r>
      <t>Clinical Rotations, Travel and Housing</t>
    </r>
    <r>
      <rPr>
        <vertAlign val="superscript"/>
        <sz val="11"/>
        <color theme="4" tint="-0.249977111117893"/>
        <rFont val="Arial Narrow"/>
        <family val="2"/>
      </rPr>
      <t>5</t>
    </r>
  </si>
  <si>
    <r>
      <t>Graduation Fee</t>
    </r>
    <r>
      <rPr>
        <vertAlign val="superscript"/>
        <sz val="11"/>
        <color theme="4" tint="-0.249977111117893"/>
        <rFont val="Arial Narrow"/>
        <family val="2"/>
      </rPr>
      <t>6</t>
    </r>
  </si>
  <si>
    <r>
      <rPr>
        <vertAlign val="superscript"/>
        <sz val="10"/>
        <color rgb="FF002060"/>
        <rFont val="Arial Narrow"/>
        <family val="2"/>
      </rPr>
      <t>1</t>
    </r>
    <r>
      <rPr>
        <sz val="10"/>
        <color rgb="FF002060"/>
        <rFont val="Arial Narrow"/>
        <family val="2"/>
      </rPr>
      <t>Year 2 Cost of Attendance is estimated. The actual costs will be published in spring 2027 after the Board of Trustees approves the 2027-2028 tuition and fees.</t>
    </r>
  </si>
  <si>
    <r>
      <rPr>
        <vertAlign val="superscript"/>
        <sz val="10"/>
        <color rgb="FF002060"/>
        <rFont val="Arial Narrow"/>
        <family val="2"/>
      </rPr>
      <t>2</t>
    </r>
    <r>
      <rPr>
        <sz val="10"/>
        <color rgb="FF002060"/>
        <rFont val="Arial Narrow"/>
        <family val="2"/>
      </rPr>
      <t>Health Insurance Fees ($5,988.00) will be added to Cost of Attendance upon confirmation of securing insurance through Rowan University. NOTE: Health insurance will appear on your bill until the waiver is processed for students who will not be securing insurance through the University.</t>
    </r>
  </si>
  <si>
    <r>
      <rPr>
        <vertAlign val="superscript"/>
        <sz val="10"/>
        <color rgb="FF002060"/>
        <rFont val="Arial Narrow"/>
        <family val="2"/>
      </rPr>
      <t>3</t>
    </r>
    <r>
      <rPr>
        <sz val="10"/>
        <color rgb="FF002060"/>
        <rFont val="Arial Narrow"/>
        <family val="2"/>
      </rPr>
      <t>Parking fees ($159.94 rounded to $160.00) on Cost of Attendance) will be added to the term bill upon purchase of a hang tag. Students must complete the Title IV Student Aid Authorization Form (https://sites.rowan.edu/bursar/_docs/title-iv-federal-student-aid-authorization-form.pdf) to allow federal financial aid funds to pay parking charges.</t>
    </r>
  </si>
  <si>
    <r>
      <rPr>
        <vertAlign val="superscript"/>
        <sz val="10"/>
        <color rgb="FF002060"/>
        <rFont val="Arial Narrow"/>
        <family val="2"/>
      </rPr>
      <t>4</t>
    </r>
    <r>
      <rPr>
        <sz val="10"/>
        <color rgb="FF002060"/>
        <rFont val="Arial Narrow"/>
        <family val="2"/>
      </rPr>
      <t>The Cost of Attendance includes required Books and Supplies amounts that are set by the PA program. Rotation expenses are based on individual travel during the clinical year. See the PA Director of Student Affairs for a breakdown.</t>
    </r>
  </si>
  <si>
    <r>
      <rPr>
        <vertAlign val="superscript"/>
        <sz val="10"/>
        <color rgb="FF002060"/>
        <rFont val="Arial Narrow"/>
        <family val="2"/>
      </rPr>
      <t>5</t>
    </r>
    <r>
      <rPr>
        <sz val="10"/>
        <color rgb="FF002060"/>
        <rFont val="Arial Narrow"/>
        <family val="2"/>
      </rPr>
      <t xml:space="preserve">Students are responsible for all costs and logistics to travel to and from assigned supervised clinical practice experiences (SCPEs). The average cost for the average student on clinical rotations is one five week away rotation ($5,000), which is included in the Cost of Attendance. Students may submit a Cost of Attendance Appeal for up to three additional away rotations. Review the clinical travel cost explanation on the PA Financial Aid website at https://som.rowan.edu/education/financialaid/pa-program/.
</t>
    </r>
  </si>
  <si>
    <r>
      <rPr>
        <vertAlign val="superscript"/>
        <sz val="10"/>
        <color rgb="FF002060"/>
        <rFont val="Arial Narrow"/>
        <family val="2"/>
      </rPr>
      <t>6</t>
    </r>
    <r>
      <rPr>
        <sz val="10"/>
        <color rgb="FF002060"/>
        <rFont val="Arial Narrow"/>
        <family val="2"/>
      </rPr>
      <t>Student will be billed upon registering for graduation.</t>
    </r>
  </si>
  <si>
    <t>Books and Supplies ($3,065)</t>
  </si>
  <si>
    <t>One-Time Cost</t>
  </si>
  <si>
    <t>Auto Repair(s)</t>
  </si>
  <si>
    <t>One-Time</t>
  </si>
  <si>
    <t>Total Additional Living Expenses</t>
  </si>
  <si>
    <t>Additional Living Expenses Categories</t>
  </si>
  <si>
    <t>1st Year PA</t>
  </si>
  <si>
    <t>Budgeting Worksheet 2026-2027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</si>
</sst>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8" formatCode="&quot;$&quot;#,##0.00_);[Red]\(&quot;$&quot;#,##0.00\)"/>
    <numFmt numFmtId="44" formatCode="_(&quot;$&quot;* #,##0.00_);_(&quot;$&quot;* \(#,##0.00\);_(&quot;$&quot;* &quot;-&quot;??_);_(@_)"/>
  </numFmts>
  <fonts count="53" x14ac:knownFonts="1">
    <font>
      <sz val="11"/>
      <color theme="1"/>
      <name val="Calibri"/>
      <family val="2"/>
      <scheme val="minor"/>
    </font>
    <font>
      <b/>
      <sz val="11"/>
      <color theme="1"/>
      <name val="Arial"/>
      <family val="2"/>
    </font>
    <font>
      <sz val="11"/>
      <color theme="1"/>
      <name val="Arial"/>
      <family val="2"/>
    </font>
    <font>
      <b/>
      <sz val="11"/>
      <name val="Arial"/>
      <family val="2"/>
    </font>
    <font>
      <sz val="11"/>
      <color theme="0"/>
      <name val="Arial"/>
      <family val="2"/>
    </font>
    <font>
      <b/>
      <sz val="14"/>
      <color theme="0"/>
      <name val="Arial"/>
      <family val="2"/>
    </font>
    <font>
      <sz val="14"/>
      <color theme="1"/>
      <name val="Arial"/>
      <family val="2"/>
    </font>
    <font>
      <b/>
      <sz val="14"/>
      <color rgb="FFFFCF44"/>
      <name val="Arial"/>
      <family val="2"/>
    </font>
    <font>
      <b/>
      <sz val="16"/>
      <color rgb="FFFFCF44"/>
      <name val="Arial"/>
      <family val="2"/>
    </font>
    <font>
      <sz val="11"/>
      <color theme="1"/>
      <name val="Calibri"/>
      <family val="2"/>
      <scheme val="minor"/>
    </font>
    <font>
      <u/>
      <sz val="11"/>
      <color theme="10"/>
      <name val="Calibri"/>
      <family val="2"/>
      <scheme val="minor"/>
    </font>
    <font>
      <sz val="11"/>
      <color theme="7" tint="-0.499984740745262"/>
      <name val="Arial"/>
      <family val="2"/>
    </font>
    <font>
      <sz val="11"/>
      <color theme="1"/>
      <name val="Arial Narrow"/>
      <family val="2"/>
    </font>
    <font>
      <sz val="10"/>
      <color theme="1"/>
      <name val="Arial Narrow"/>
      <family val="2"/>
    </font>
    <font>
      <sz val="11"/>
      <color rgb="FF245474"/>
      <name val="Arial Narrow"/>
      <family val="2"/>
    </font>
    <font>
      <b/>
      <sz val="16"/>
      <color rgb="FF245474"/>
      <name val="Arial"/>
      <family val="2"/>
    </font>
    <font>
      <b/>
      <u/>
      <sz val="16"/>
      <color rgb="FF245474"/>
      <name val="Arial"/>
      <family val="2"/>
    </font>
    <font>
      <b/>
      <sz val="11"/>
      <color rgb="FF245474"/>
      <name val="Arial"/>
      <family val="2"/>
    </font>
    <font>
      <sz val="11"/>
      <color rgb="FF245474"/>
      <name val="Arial"/>
      <family val="2"/>
    </font>
    <font>
      <b/>
      <sz val="14"/>
      <color rgb="FF245474"/>
      <name val="Arial"/>
      <family val="2"/>
    </font>
    <font>
      <b/>
      <sz val="16"/>
      <color theme="0"/>
      <name val="Arial"/>
      <family val="2"/>
    </font>
    <font>
      <b/>
      <i/>
      <sz val="11"/>
      <color rgb="FF245474"/>
      <name val="Arial"/>
      <family val="2"/>
    </font>
    <font>
      <sz val="18"/>
      <color theme="1"/>
      <name val="Arial"/>
      <family val="2"/>
    </font>
    <font>
      <sz val="18"/>
      <color theme="0"/>
      <name val="Arial"/>
      <family val="2"/>
    </font>
    <font>
      <sz val="14"/>
      <color theme="1"/>
      <name val="Source Sans Pro"/>
      <family val="2"/>
    </font>
    <font>
      <sz val="11"/>
      <color theme="1"/>
      <name val="Source Sans Pro"/>
      <family val="2"/>
    </font>
    <font>
      <sz val="12"/>
      <color theme="1"/>
      <name val="Source Sans Pro"/>
      <family val="2"/>
    </font>
    <font>
      <b/>
      <sz val="10"/>
      <color rgb="FF245474"/>
      <name val="Arial"/>
      <family val="2"/>
    </font>
    <font>
      <b/>
      <sz val="18"/>
      <color rgb="FF245474"/>
      <name val="Arial Narrow"/>
      <family val="2"/>
    </font>
    <font>
      <sz val="10"/>
      <color theme="1"/>
      <name val="Arial"/>
      <family val="2"/>
    </font>
    <font>
      <sz val="14"/>
      <color theme="1"/>
      <name val="Arial Narrow"/>
      <family val="2"/>
    </font>
    <font>
      <b/>
      <sz val="14"/>
      <color rgb="FF245474"/>
      <name val="Arial Narrow"/>
      <family val="2"/>
    </font>
    <font>
      <sz val="14"/>
      <color rgb="FF245474"/>
      <name val="Arial Narrow"/>
      <family val="2"/>
    </font>
    <font>
      <b/>
      <i/>
      <sz val="14"/>
      <color rgb="FF245474"/>
      <name val="Arial Narrow"/>
      <family val="2"/>
    </font>
    <font>
      <b/>
      <sz val="14"/>
      <color rgb="FFFFFFFF"/>
      <name val="Arial Narrow"/>
      <family val="2"/>
    </font>
    <font>
      <b/>
      <vertAlign val="superscript"/>
      <sz val="14"/>
      <color rgb="FF245474"/>
      <name val="Arial Narrow"/>
      <family val="2"/>
    </font>
    <font>
      <b/>
      <vertAlign val="superscript"/>
      <sz val="14"/>
      <color rgb="FFFFFFFF"/>
      <name val="Arial Narrow"/>
      <family val="2"/>
    </font>
    <font>
      <b/>
      <i/>
      <vertAlign val="superscript"/>
      <sz val="14"/>
      <color rgb="FF245474"/>
      <name val="Arial Narrow"/>
      <family val="2"/>
    </font>
    <font>
      <b/>
      <i/>
      <sz val="12"/>
      <color rgb="FF245474"/>
      <name val="Arial Narrow"/>
      <family val="2"/>
    </font>
    <font>
      <i/>
      <sz val="12"/>
      <color rgb="FF245474"/>
      <name val="Arial Narrow"/>
      <family val="2"/>
    </font>
    <font>
      <b/>
      <sz val="12"/>
      <color rgb="FF245474"/>
      <name val="Arial Narrow"/>
      <family val="2"/>
    </font>
    <font>
      <b/>
      <vertAlign val="superscript"/>
      <sz val="12"/>
      <color rgb="FF245474"/>
      <name val="Arial Narrow"/>
      <family val="2"/>
    </font>
    <font>
      <u/>
      <sz val="12"/>
      <color theme="10"/>
      <name val="Arial Narrow"/>
      <family val="2"/>
    </font>
    <font>
      <sz val="12"/>
      <color theme="1"/>
      <name val="Arial Narrow"/>
      <family val="2"/>
    </font>
    <font>
      <sz val="12"/>
      <color rgb="FF245474"/>
      <name val="Arial Narrow"/>
      <family val="2"/>
    </font>
    <font>
      <b/>
      <sz val="14"/>
      <color theme="1"/>
      <name val="Arial Narrow"/>
      <family val="2"/>
    </font>
    <font>
      <i/>
      <sz val="11"/>
      <color theme="4" tint="-0.249977111117893"/>
      <name val="Arial Narrow"/>
      <family val="2"/>
    </font>
    <font>
      <sz val="11"/>
      <color theme="4" tint="-0.249977111117893"/>
      <name val="Arial Narrow"/>
      <family val="2"/>
    </font>
    <font>
      <b/>
      <sz val="11"/>
      <color theme="4" tint="-0.249977111117893"/>
      <name val="Arial Narrow"/>
      <family val="2"/>
    </font>
    <font>
      <vertAlign val="superscript"/>
      <sz val="11"/>
      <color theme="4" tint="-0.249977111117893"/>
      <name val="Arial Narrow"/>
      <family val="2"/>
    </font>
    <font>
      <b/>
      <sz val="14"/>
      <color theme="4" tint="-0.249977111117893"/>
      <name val="Arial Narrow"/>
      <family val="2"/>
    </font>
    <font>
      <sz val="10"/>
      <color rgb="FF002060"/>
      <name val="Arial Narrow"/>
      <family val="2"/>
    </font>
    <font>
      <vertAlign val="superscript"/>
      <sz val="10"/>
      <color rgb="FF002060"/>
      <name val="Arial Narrow"/>
      <family val="2"/>
    </font>
  </fonts>
  <fills count="8">
    <fill>
      <patternFill patternType="none"/>
    </fill>
    <fill>
      <patternFill patternType="gray125"/>
    </fill>
    <fill>
      <patternFill patternType="solid">
        <fgColor rgb="FFFFCF44"/>
        <bgColor indexed="64"/>
      </patternFill>
    </fill>
    <fill>
      <patternFill patternType="solid">
        <fgColor rgb="FFF0E1BE"/>
        <bgColor indexed="64"/>
      </patternFill>
    </fill>
    <fill>
      <patternFill patternType="solid">
        <fgColor rgb="FF6FA1C9"/>
        <bgColor indexed="64"/>
      </patternFill>
    </fill>
    <fill>
      <patternFill patternType="solid">
        <fgColor rgb="FFF9C400"/>
        <bgColor indexed="64"/>
      </patternFill>
    </fill>
    <fill>
      <patternFill patternType="solid">
        <fgColor rgb="FF245474"/>
        <bgColor indexed="64"/>
      </patternFill>
    </fill>
    <fill>
      <patternFill patternType="solid">
        <fgColor rgb="FFFFFFFF"/>
        <bgColor indexed="64"/>
      </patternFill>
    </fill>
  </fills>
  <borders count="17">
    <border>
      <left/>
      <right/>
      <top/>
      <bottom/>
      <diagonal/>
    </border>
    <border>
      <left style="thick">
        <color rgb="FFA6BECD"/>
      </left>
      <right style="thick">
        <color rgb="FFA6BECD"/>
      </right>
      <top style="thick">
        <color rgb="FFA6BECD"/>
      </top>
      <bottom style="thick">
        <color rgb="FFA6BECD"/>
      </bottom>
      <diagonal/>
    </border>
    <border>
      <left/>
      <right/>
      <top/>
      <bottom style="medium">
        <color indexed="64"/>
      </bottom>
      <diagonal/>
    </border>
    <border>
      <left style="medium">
        <color rgb="FF245474"/>
      </left>
      <right/>
      <top/>
      <bottom/>
      <diagonal/>
    </border>
    <border>
      <left/>
      <right style="medium">
        <color rgb="FF24547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xf numFmtId="44" fontId="9" fillId="0" borderId="0" applyFont="0" applyFill="0" applyBorder="0" applyAlignment="0" applyProtection="0"/>
    <xf numFmtId="0" fontId="10" fillId="0" borderId="0" applyNumberFormat="0" applyFill="0" applyBorder="0" applyAlignment="0" applyProtection="0"/>
  </cellStyleXfs>
  <cellXfs count="149">
    <xf numFmtId="0" fontId="0" fillId="0" borderId="0" xfId="0"/>
    <xf numFmtId="1" fontId="2" fillId="0" borderId="0" xfId="0" applyNumberFormat="1" applyFont="1"/>
    <xf numFmtId="1" fontId="1" fillId="0" borderId="0" xfId="0" applyNumberFormat="1" applyFont="1" applyAlignment="1">
      <alignment horizontal="center"/>
    </xf>
    <xf numFmtId="1" fontId="2" fillId="0" borderId="0" xfId="0" applyNumberFormat="1" applyFont="1" applyAlignment="1">
      <alignment horizontal="left" vertical="center"/>
    </xf>
    <xf numFmtId="5" fontId="2" fillId="0" borderId="0" xfId="0" applyNumberFormat="1" applyFont="1" applyAlignment="1">
      <alignment horizontal="center"/>
    </xf>
    <xf numFmtId="1" fontId="6" fillId="0" borderId="0" xfId="0" applyNumberFormat="1" applyFont="1"/>
    <xf numFmtId="0" fontId="2" fillId="0" borderId="0" xfId="0" applyFont="1"/>
    <xf numFmtId="0" fontId="12" fillId="0" borderId="0" xfId="0" applyFont="1"/>
    <xf numFmtId="44" fontId="2" fillId="0" borderId="0" xfId="1" applyFont="1"/>
    <xf numFmtId="0" fontId="11" fillId="0" borderId="0" xfId="0" applyFont="1" applyAlignment="1">
      <alignment wrapText="1"/>
    </xf>
    <xf numFmtId="5" fontId="18" fillId="2" borderId="1" xfId="0" applyNumberFormat="1" applyFont="1" applyFill="1" applyBorder="1" applyAlignment="1" applyProtection="1">
      <alignment horizontal="center"/>
      <protection locked="0"/>
    </xf>
    <xf numFmtId="1" fontId="2" fillId="0" borderId="3" xfId="0" applyNumberFormat="1" applyFont="1" applyBorder="1"/>
    <xf numFmtId="1" fontId="2" fillId="0" borderId="4" xfId="0" applyNumberFormat="1" applyFont="1" applyBorder="1"/>
    <xf numFmtId="5" fontId="17" fillId="3" borderId="0" xfId="0" applyNumberFormat="1" applyFont="1" applyFill="1" applyAlignment="1">
      <alignment horizontal="center"/>
    </xf>
    <xf numFmtId="5" fontId="17" fillId="0" borderId="0" xfId="0" applyNumberFormat="1" applyFont="1" applyAlignment="1">
      <alignment horizontal="center"/>
    </xf>
    <xf numFmtId="5" fontId="18" fillId="0" borderId="0" xfId="0" applyNumberFormat="1" applyFont="1" applyAlignment="1">
      <alignment horizontal="center"/>
    </xf>
    <xf numFmtId="3" fontId="18" fillId="0" borderId="0" xfId="0" applyNumberFormat="1" applyFont="1"/>
    <xf numFmtId="3" fontId="17" fillId="3" borderId="0" xfId="0" applyNumberFormat="1" applyFont="1" applyFill="1" applyAlignment="1">
      <alignment horizontal="right"/>
    </xf>
    <xf numFmtId="3" fontId="17" fillId="0" borderId="0" xfId="0" applyNumberFormat="1" applyFont="1" applyAlignment="1">
      <alignment horizontal="center"/>
    </xf>
    <xf numFmtId="3" fontId="18" fillId="0" borderId="0" xfId="0" applyNumberFormat="1" applyFont="1" applyAlignment="1">
      <alignment horizontal="left"/>
    </xf>
    <xf numFmtId="3" fontId="17" fillId="0" borderId="0" xfId="0" applyNumberFormat="1" applyFont="1" applyAlignment="1">
      <alignment horizontal="right"/>
    </xf>
    <xf numFmtId="3" fontId="17" fillId="3" borderId="0" xfId="0" applyNumberFormat="1" applyFont="1" applyFill="1"/>
    <xf numFmtId="3" fontId="17" fillId="0" borderId="0" xfId="0" applyNumberFormat="1" applyFont="1"/>
    <xf numFmtId="1" fontId="4" fillId="6" borderId="0" xfId="0" applyNumberFormat="1" applyFont="1" applyFill="1"/>
    <xf numFmtId="3" fontId="17" fillId="3" borderId="0" xfId="0" applyNumberFormat="1" applyFont="1" applyFill="1" applyAlignment="1">
      <alignment horizontal="left"/>
    </xf>
    <xf numFmtId="3" fontId="2" fillId="0" borderId="0" xfId="0" applyNumberFormat="1" applyFont="1"/>
    <xf numFmtId="5" fontId="1" fillId="0" borderId="0" xfId="0" applyNumberFormat="1" applyFont="1" applyAlignment="1">
      <alignment horizontal="center"/>
    </xf>
    <xf numFmtId="1" fontId="2" fillId="0" borderId="5" xfId="0" applyNumberFormat="1" applyFont="1" applyBorder="1"/>
    <xf numFmtId="1" fontId="2" fillId="0" borderId="6" xfId="0" applyNumberFormat="1" applyFont="1" applyBorder="1"/>
    <xf numFmtId="1" fontId="2" fillId="0" borderId="7" xfId="0" applyNumberFormat="1" applyFont="1" applyBorder="1"/>
    <xf numFmtId="3" fontId="3" fillId="0" borderId="8" xfId="0" applyNumberFormat="1" applyFont="1" applyBorder="1" applyAlignment="1">
      <alignment horizontal="right"/>
    </xf>
    <xf numFmtId="3" fontId="2" fillId="0" borderId="8" xfId="0" applyNumberFormat="1" applyFont="1" applyBorder="1"/>
    <xf numFmtId="5" fontId="1" fillId="0" borderId="8" xfId="0" applyNumberFormat="1" applyFont="1" applyBorder="1" applyAlignment="1">
      <alignment horizontal="center"/>
    </xf>
    <xf numFmtId="5" fontId="2" fillId="0" borderId="8" xfId="0" applyNumberFormat="1" applyFont="1" applyBorder="1" applyAlignment="1">
      <alignment horizontal="center"/>
    </xf>
    <xf numFmtId="1" fontId="2" fillId="0" borderId="9" xfId="0" applyNumberFormat="1" applyFont="1" applyBorder="1"/>
    <xf numFmtId="1" fontId="2" fillId="0" borderId="10" xfId="0" applyNumberFormat="1" applyFont="1" applyBorder="1"/>
    <xf numFmtId="1" fontId="2" fillId="0" borderId="11" xfId="0" applyNumberFormat="1" applyFont="1" applyBorder="1"/>
    <xf numFmtId="1" fontId="2" fillId="0" borderId="12" xfId="0" applyNumberFormat="1" applyFont="1" applyBorder="1"/>
    <xf numFmtId="1" fontId="2" fillId="0" borderId="2" xfId="0" applyNumberFormat="1" applyFont="1" applyBorder="1"/>
    <xf numFmtId="5" fontId="2" fillId="0" borderId="2" xfId="0" applyNumberFormat="1" applyFont="1" applyBorder="1" applyAlignment="1">
      <alignment horizontal="center"/>
    </xf>
    <xf numFmtId="1" fontId="2" fillId="0" borderId="13" xfId="0" applyNumberFormat="1" applyFont="1" applyBorder="1"/>
    <xf numFmtId="3" fontId="1" fillId="0" borderId="0" xfId="0" applyNumberFormat="1" applyFont="1" applyAlignment="1">
      <alignment horizontal="right"/>
    </xf>
    <xf numFmtId="3" fontId="1" fillId="2" borderId="8" xfId="0" applyNumberFormat="1" applyFont="1" applyFill="1" applyBorder="1" applyAlignment="1">
      <alignment horizontal="right"/>
    </xf>
    <xf numFmtId="3" fontId="2" fillId="2" borderId="8" xfId="0" applyNumberFormat="1" applyFont="1" applyFill="1" applyBorder="1"/>
    <xf numFmtId="5" fontId="1" fillId="2" borderId="8" xfId="0" applyNumberFormat="1" applyFont="1" applyFill="1" applyBorder="1" applyAlignment="1">
      <alignment horizontal="center"/>
    </xf>
    <xf numFmtId="3" fontId="1" fillId="0" borderId="8" xfId="0" applyNumberFormat="1" applyFont="1" applyBorder="1" applyAlignment="1">
      <alignment horizontal="right"/>
    </xf>
    <xf numFmtId="3" fontId="1" fillId="0" borderId="0" xfId="0" applyNumberFormat="1" applyFont="1" applyAlignment="1">
      <alignment horizontal="left"/>
    </xf>
    <xf numFmtId="3" fontId="1" fillId="0" borderId="2" xfId="0" applyNumberFormat="1" applyFont="1" applyBorder="1" applyAlignment="1">
      <alignment horizontal="right"/>
    </xf>
    <xf numFmtId="3" fontId="2" fillId="0" borderId="2" xfId="0" applyNumberFormat="1" applyFont="1" applyBorder="1"/>
    <xf numFmtId="5" fontId="1" fillId="0" borderId="2" xfId="0" applyNumberFormat="1" applyFont="1" applyBorder="1" applyAlignment="1">
      <alignment horizontal="center"/>
    </xf>
    <xf numFmtId="5" fontId="2" fillId="3" borderId="0" xfId="0" applyNumberFormat="1" applyFont="1" applyFill="1" applyAlignment="1">
      <alignment horizontal="center"/>
    </xf>
    <xf numFmtId="1" fontId="22" fillId="0" borderId="0" xfId="0" applyNumberFormat="1" applyFont="1"/>
    <xf numFmtId="1" fontId="23" fillId="0" borderId="0" xfId="0" applyNumberFormat="1" applyFont="1" applyAlignment="1">
      <alignment horizontal="left"/>
    </xf>
    <xf numFmtId="1" fontId="22" fillId="0" borderId="0" xfId="0" applyNumberFormat="1" applyFont="1" applyAlignment="1">
      <alignment horizontal="left" vertical="center"/>
    </xf>
    <xf numFmtId="0" fontId="24" fillId="0" borderId="0" xfId="0" applyFont="1"/>
    <xf numFmtId="0" fontId="25" fillId="0" borderId="0" xfId="0" applyFont="1"/>
    <xf numFmtId="0" fontId="26" fillId="0" borderId="0" xfId="0" applyFont="1"/>
    <xf numFmtId="3" fontId="19" fillId="3" borderId="0" xfId="0" applyNumberFormat="1" applyFont="1" applyFill="1" applyAlignment="1">
      <alignment horizontal="center"/>
    </xf>
    <xf numFmtId="1" fontId="4" fillId="0" borderId="10" xfId="0" applyNumberFormat="1" applyFont="1" applyBorder="1" applyAlignment="1">
      <alignment horizontal="left"/>
    </xf>
    <xf numFmtId="1" fontId="4" fillId="0" borderId="11" xfId="0" applyNumberFormat="1" applyFont="1" applyBorder="1" applyAlignment="1">
      <alignment horizontal="left"/>
    </xf>
    <xf numFmtId="1" fontId="4" fillId="0" borderId="0" xfId="0" applyNumberFormat="1" applyFont="1" applyAlignment="1">
      <alignment horizontal="left"/>
    </xf>
    <xf numFmtId="5" fontId="18" fillId="2" borderId="1" xfId="0" applyNumberFormat="1" applyFont="1" applyFill="1" applyBorder="1" applyAlignment="1">
      <alignment horizontal="center"/>
    </xf>
    <xf numFmtId="0" fontId="29" fillId="0" borderId="0" xfId="0" applyFont="1" applyAlignment="1">
      <alignment wrapText="1"/>
    </xf>
    <xf numFmtId="0" fontId="13" fillId="0" borderId="0" xfId="0" applyFont="1" applyAlignment="1">
      <alignment wrapText="1"/>
    </xf>
    <xf numFmtId="0" fontId="13" fillId="7" borderId="0" xfId="0" applyFont="1" applyFill="1" applyAlignment="1">
      <alignment wrapText="1"/>
    </xf>
    <xf numFmtId="0" fontId="30" fillId="0" borderId="0" xfId="0" applyFont="1" applyAlignment="1">
      <alignment wrapText="1"/>
    </xf>
    <xf numFmtId="0" fontId="31" fillId="0" borderId="0" xfId="0" applyFont="1" applyAlignment="1">
      <alignment horizontal="right" wrapText="1"/>
    </xf>
    <xf numFmtId="14" fontId="32" fillId="0" borderId="0" xfId="0" applyNumberFormat="1" applyFont="1" applyAlignment="1">
      <alignment horizontal="right" wrapText="1"/>
    </xf>
    <xf numFmtId="0" fontId="30" fillId="0" borderId="0" xfId="0" applyFont="1" applyAlignment="1">
      <alignment vertical="top" wrapText="1"/>
    </xf>
    <xf numFmtId="0" fontId="31" fillId="5" borderId="0" xfId="0" applyFont="1" applyFill="1" applyAlignment="1">
      <alignment wrapText="1"/>
    </xf>
    <xf numFmtId="8" fontId="31" fillId="0" borderId="0" xfId="0" applyNumberFormat="1" applyFont="1" applyAlignment="1">
      <alignment horizontal="right" vertical="top" wrapText="1"/>
    </xf>
    <xf numFmtId="8" fontId="31" fillId="0" borderId="0" xfId="0" applyNumberFormat="1" applyFont="1" applyAlignment="1">
      <alignment horizontal="right" wrapText="1"/>
    </xf>
    <xf numFmtId="0" fontId="33" fillId="5" borderId="0" xfId="0" applyFont="1" applyFill="1" applyAlignment="1">
      <alignment wrapText="1"/>
    </xf>
    <xf numFmtId="0" fontId="14" fillId="0" borderId="0" xfId="0" applyFont="1" applyAlignment="1">
      <alignment wrapText="1"/>
    </xf>
    <xf numFmtId="0" fontId="14" fillId="0" borderId="0" xfId="0" applyFont="1" applyAlignment="1">
      <alignment vertical="top" wrapText="1"/>
    </xf>
    <xf numFmtId="0" fontId="28" fillId="0" borderId="0" xfId="0" applyFont="1" applyAlignment="1">
      <alignment horizontal="center" wrapText="1"/>
    </xf>
    <xf numFmtId="0" fontId="28" fillId="0" borderId="0" xfId="0" applyFont="1" applyAlignment="1">
      <alignment wrapText="1"/>
    </xf>
    <xf numFmtId="7" fontId="39" fillId="0" borderId="0" xfId="1" applyNumberFormat="1" applyFont="1" applyAlignment="1">
      <alignment horizontal="center" wrapText="1"/>
    </xf>
    <xf numFmtId="0" fontId="39" fillId="0" borderId="0" xfId="0" applyFont="1" applyAlignment="1">
      <alignment horizontal="center" wrapText="1"/>
    </xf>
    <xf numFmtId="0" fontId="24" fillId="0" borderId="0" xfId="0" applyFont="1" applyAlignment="1">
      <alignment horizontal="center"/>
    </xf>
    <xf numFmtId="14" fontId="32" fillId="0" borderId="0" xfId="0" applyNumberFormat="1" applyFont="1" applyAlignment="1">
      <alignment horizontal="right" vertical="top" wrapText="1"/>
    </xf>
    <xf numFmtId="7" fontId="13" fillId="0" borderId="0" xfId="1" applyNumberFormat="1" applyFont="1" applyAlignment="1">
      <alignment wrapText="1"/>
    </xf>
    <xf numFmtId="0" fontId="40" fillId="5" borderId="0" xfId="0" applyFont="1" applyFill="1" applyAlignment="1">
      <alignment wrapText="1"/>
    </xf>
    <xf numFmtId="7" fontId="31" fillId="0" borderId="0" xfId="1" applyNumberFormat="1" applyFont="1" applyAlignment="1">
      <alignment horizontal="right" vertical="top" wrapText="1"/>
    </xf>
    <xf numFmtId="7" fontId="30" fillId="0" borderId="0" xfId="1" applyNumberFormat="1" applyFont="1" applyAlignment="1">
      <alignment wrapText="1"/>
    </xf>
    <xf numFmtId="7" fontId="31" fillId="0" borderId="0" xfId="1" applyNumberFormat="1" applyFont="1" applyAlignment="1">
      <alignment horizontal="right" wrapText="1"/>
    </xf>
    <xf numFmtId="0" fontId="42" fillId="0" borderId="0" xfId="2" applyFont="1" applyBorder="1" applyAlignment="1">
      <alignment wrapText="1"/>
    </xf>
    <xf numFmtId="0" fontId="40" fillId="0" borderId="0" xfId="0" applyFont="1" applyAlignment="1">
      <alignment horizontal="center" wrapText="1"/>
    </xf>
    <xf numFmtId="0" fontId="43" fillId="0" borderId="0" xfId="0" applyFont="1" applyAlignment="1">
      <alignment wrapText="1"/>
    </xf>
    <xf numFmtId="7" fontId="40" fillId="0" borderId="0" xfId="1" applyNumberFormat="1" applyFont="1" applyAlignment="1">
      <alignment horizontal="right" wrapText="1"/>
    </xf>
    <xf numFmtId="7" fontId="43" fillId="0" borderId="0" xfId="1" applyNumberFormat="1" applyFont="1" applyAlignment="1">
      <alignment wrapText="1"/>
    </xf>
    <xf numFmtId="8" fontId="40" fillId="0" borderId="0" xfId="0" applyNumberFormat="1" applyFont="1" applyAlignment="1">
      <alignment horizontal="right" wrapText="1"/>
    </xf>
    <xf numFmtId="0" fontId="44" fillId="0" borderId="0" xfId="0" applyFont="1" applyAlignment="1">
      <alignment horizontal="right" wrapText="1"/>
    </xf>
    <xf numFmtId="7" fontId="44" fillId="0" borderId="0" xfId="1" applyNumberFormat="1" applyFont="1" applyAlignment="1">
      <alignment horizontal="right" wrapText="1"/>
    </xf>
    <xf numFmtId="8" fontId="44" fillId="0" borderId="0" xfId="0" applyNumberFormat="1" applyFont="1" applyAlignment="1">
      <alignment horizontal="right" wrapText="1"/>
    </xf>
    <xf numFmtId="7" fontId="43" fillId="7" borderId="0" xfId="1" applyNumberFormat="1" applyFont="1" applyFill="1" applyAlignment="1">
      <alignment wrapText="1"/>
    </xf>
    <xf numFmtId="0" fontId="43" fillId="7" borderId="0" xfId="0" applyFont="1" applyFill="1" applyAlignment="1">
      <alignment wrapText="1"/>
    </xf>
    <xf numFmtId="7" fontId="45" fillId="0" borderId="0" xfId="1" applyNumberFormat="1" applyFont="1" applyAlignment="1">
      <alignment wrapText="1"/>
    </xf>
    <xf numFmtId="0" fontId="46" fillId="7" borderId="0" xfId="0" applyFont="1" applyFill="1" applyAlignment="1">
      <alignment horizontal="right" wrapText="1"/>
    </xf>
    <xf numFmtId="0" fontId="47" fillId="7" borderId="0" xfId="0" applyFont="1" applyFill="1" applyAlignment="1">
      <alignment wrapText="1"/>
    </xf>
    <xf numFmtId="7" fontId="47" fillId="7" borderId="0" xfId="1" applyNumberFormat="1" applyFont="1" applyFill="1" applyAlignment="1">
      <alignment wrapText="1"/>
    </xf>
    <xf numFmtId="0" fontId="47" fillId="0" borderId="0" xfId="0" applyFont="1" applyAlignment="1">
      <alignment horizontal="right" wrapText="1"/>
    </xf>
    <xf numFmtId="0" fontId="47" fillId="0" borderId="0" xfId="0" applyFont="1" applyAlignment="1">
      <alignment wrapText="1"/>
    </xf>
    <xf numFmtId="7" fontId="47" fillId="0" borderId="0" xfId="1" applyNumberFormat="1" applyFont="1" applyAlignment="1">
      <alignment wrapText="1"/>
    </xf>
    <xf numFmtId="7" fontId="47" fillId="0" borderId="0" xfId="1" applyNumberFormat="1" applyFont="1" applyAlignment="1">
      <alignment horizontal="right" wrapText="1"/>
    </xf>
    <xf numFmtId="8" fontId="48" fillId="0" borderId="0" xfId="0" applyNumberFormat="1" applyFont="1" applyAlignment="1">
      <alignment horizontal="right" wrapText="1"/>
    </xf>
    <xf numFmtId="0" fontId="47" fillId="0" borderId="0" xfId="0" applyFont="1" applyAlignment="1">
      <alignment horizontal="right"/>
    </xf>
    <xf numFmtId="0" fontId="47" fillId="0" borderId="0" xfId="0" applyFont="1"/>
    <xf numFmtId="7" fontId="47" fillId="0" borderId="0" xfId="1" applyNumberFormat="1" applyFont="1" applyAlignment="1">
      <alignment horizontal="right"/>
    </xf>
    <xf numFmtId="7" fontId="47" fillId="0" borderId="0" xfId="1" applyNumberFormat="1" applyFont="1"/>
    <xf numFmtId="7" fontId="50" fillId="7" borderId="0" xfId="1" applyNumberFormat="1" applyFont="1" applyFill="1" applyAlignment="1">
      <alignment horizontal="right" wrapText="1"/>
    </xf>
    <xf numFmtId="7" fontId="50" fillId="7" borderId="0" xfId="1" applyNumberFormat="1" applyFont="1" applyFill="1" applyAlignment="1">
      <alignment wrapText="1"/>
    </xf>
    <xf numFmtId="8" fontId="50" fillId="7" borderId="0" xfId="0" applyNumberFormat="1" applyFont="1" applyFill="1" applyAlignment="1">
      <alignment horizontal="right" wrapText="1"/>
    </xf>
    <xf numFmtId="7" fontId="13" fillId="7" borderId="0" xfId="1" applyNumberFormat="1" applyFont="1" applyFill="1" applyAlignment="1">
      <alignment wrapText="1"/>
    </xf>
    <xf numFmtId="7" fontId="31" fillId="7" borderId="0" xfId="1" applyNumberFormat="1" applyFont="1" applyFill="1" applyAlignment="1">
      <alignment horizontal="right" wrapText="1"/>
    </xf>
    <xf numFmtId="7" fontId="30" fillId="7" borderId="0" xfId="1" applyNumberFormat="1" applyFont="1" applyFill="1" applyAlignment="1">
      <alignment wrapText="1"/>
    </xf>
    <xf numFmtId="0" fontId="51" fillId="0" borderId="0" xfId="0" applyFont="1" applyAlignment="1">
      <alignment wrapText="1"/>
    </xf>
    <xf numFmtId="44" fontId="12" fillId="0" borderId="0" xfId="1" applyFont="1" applyBorder="1"/>
    <xf numFmtId="0" fontId="2" fillId="0" borderId="0" xfId="0" applyFont="1" applyAlignment="1">
      <alignment wrapText="1"/>
    </xf>
    <xf numFmtId="5" fontId="17" fillId="3" borderId="0" xfId="0" applyNumberFormat="1" applyFont="1" applyFill="1" applyAlignment="1" applyProtection="1">
      <alignment horizontal="center"/>
      <protection locked="0"/>
    </xf>
    <xf numFmtId="0" fontId="2" fillId="2" borderId="0" xfId="0" applyFont="1" applyFill="1" applyAlignment="1">
      <alignment horizontal="center" vertical="center" wrapText="1"/>
    </xf>
    <xf numFmtId="7" fontId="13" fillId="0" borderId="0" xfId="1" applyNumberFormat="1" applyFont="1" applyAlignment="1">
      <alignment wrapText="1"/>
    </xf>
    <xf numFmtId="7" fontId="33" fillId="0" borderId="0" xfId="1" applyNumberFormat="1" applyFont="1" applyAlignment="1">
      <alignment horizontal="center" wrapText="1"/>
    </xf>
    <xf numFmtId="0" fontId="33" fillId="0" borderId="0" xfId="0" applyFont="1" applyAlignment="1">
      <alignment horizontal="center" wrapText="1"/>
    </xf>
    <xf numFmtId="0" fontId="51" fillId="0" borderId="0" xfId="0" applyFont="1" applyAlignment="1">
      <alignment horizontal="left" vertical="top" wrapText="1"/>
    </xf>
    <xf numFmtId="7" fontId="38" fillId="0" borderId="0" xfId="1" applyNumberFormat="1" applyFont="1" applyAlignment="1">
      <alignment horizontal="center" wrapText="1"/>
    </xf>
    <xf numFmtId="0" fontId="38" fillId="0" borderId="0" xfId="0" applyFont="1" applyAlignment="1">
      <alignment horizontal="center" wrapText="1"/>
    </xf>
    <xf numFmtId="7" fontId="39" fillId="0" borderId="0" xfId="1" applyNumberFormat="1" applyFont="1" applyAlignment="1">
      <alignment horizontal="center" wrapText="1"/>
    </xf>
    <xf numFmtId="0" fontId="39" fillId="0" borderId="0" xfId="0" applyFont="1" applyAlignment="1">
      <alignment horizontal="center" wrapText="1"/>
    </xf>
    <xf numFmtId="14" fontId="32" fillId="0" borderId="0" xfId="0" applyNumberFormat="1" applyFont="1" applyAlignment="1">
      <alignment horizontal="center" wrapText="1"/>
    </xf>
    <xf numFmtId="0" fontId="32" fillId="0" borderId="0" xfId="0" applyFont="1" applyAlignment="1">
      <alignment horizontal="center" wrapText="1"/>
    </xf>
    <xf numFmtId="0" fontId="30" fillId="0" borderId="0" xfId="0" applyFont="1" applyAlignment="1">
      <alignment wrapText="1"/>
    </xf>
    <xf numFmtId="0" fontId="51" fillId="0" borderId="0" xfId="0" applyFont="1" applyAlignment="1">
      <alignment horizontal="left" wrapText="1"/>
    </xf>
    <xf numFmtId="0" fontId="34" fillId="4" borderId="0" xfId="0" applyFont="1" applyFill="1" applyAlignment="1">
      <alignment wrapText="1"/>
    </xf>
    <xf numFmtId="1" fontId="20" fillId="6" borderId="0" xfId="0" applyNumberFormat="1" applyFont="1" applyFill="1" applyAlignment="1">
      <alignment horizontal="left"/>
    </xf>
    <xf numFmtId="3" fontId="15" fillId="2" borderId="0" xfId="0" applyNumberFormat="1" applyFont="1" applyFill="1" applyAlignment="1">
      <alignment horizontal="center" vertical="center" wrapText="1"/>
    </xf>
    <xf numFmtId="3" fontId="15" fillId="2" borderId="2" xfId="0" applyNumberFormat="1" applyFont="1" applyFill="1" applyBorder="1" applyAlignment="1">
      <alignment horizontal="center" vertical="center" wrapText="1"/>
    </xf>
    <xf numFmtId="3" fontId="17" fillId="2" borderId="0" xfId="0" applyNumberFormat="1" applyFont="1" applyFill="1" applyAlignment="1">
      <alignment horizontal="center" vertical="center" wrapText="1"/>
    </xf>
    <xf numFmtId="3" fontId="1" fillId="2" borderId="2" xfId="0" applyNumberFormat="1" applyFont="1" applyFill="1" applyBorder="1" applyAlignment="1">
      <alignment horizontal="center"/>
    </xf>
    <xf numFmtId="3" fontId="7" fillId="6" borderId="0" xfId="0" applyNumberFormat="1" applyFont="1" applyFill="1" applyAlignment="1">
      <alignment horizontal="center"/>
    </xf>
    <xf numFmtId="3" fontId="27" fillId="0" borderId="0" xfId="0" applyNumberFormat="1" applyFont="1" applyAlignment="1">
      <alignment horizontal="center" vertical="center" wrapText="1"/>
    </xf>
    <xf numFmtId="1" fontId="15" fillId="0" borderId="0" xfId="0" applyNumberFormat="1" applyFont="1" applyAlignment="1">
      <alignment horizontal="center" wrapText="1"/>
    </xf>
    <xf numFmtId="3" fontId="5" fillId="6" borderId="0" xfId="0" applyNumberFormat="1" applyFont="1" applyFill="1" applyAlignment="1">
      <alignment horizontal="center"/>
    </xf>
    <xf numFmtId="5" fontId="17" fillId="0" borderId="0" xfId="0" applyNumberFormat="1" applyFont="1" applyAlignment="1">
      <alignment horizontal="center"/>
    </xf>
    <xf numFmtId="5" fontId="17" fillId="0" borderId="4" xfId="0" applyNumberFormat="1" applyFont="1" applyBorder="1" applyAlignment="1">
      <alignment horizontal="center"/>
    </xf>
    <xf numFmtId="3" fontId="21" fillId="0" borderId="0" xfId="0" applyNumberFormat="1" applyFont="1" applyAlignment="1">
      <alignment horizontal="center" vertical="top" wrapText="1"/>
    </xf>
    <xf numFmtId="3" fontId="19" fillId="2" borderId="15" xfId="0" applyNumberFormat="1" applyFont="1" applyFill="1" applyBorder="1" applyAlignment="1">
      <alignment horizontal="center" vertical="center" wrapText="1"/>
    </xf>
    <xf numFmtId="3" fontId="19" fillId="2" borderId="14" xfId="0" applyNumberFormat="1" applyFont="1" applyFill="1" applyBorder="1" applyAlignment="1">
      <alignment horizontal="center" vertical="center" wrapText="1"/>
    </xf>
    <xf numFmtId="3" fontId="19" fillId="2" borderId="16" xfId="0" applyNumberFormat="1" applyFont="1" applyFill="1" applyBorder="1" applyAlignment="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F0E1BE"/>
      <color rgb="FFFFCF44"/>
      <color rgb="FF245474"/>
      <color rgb="FF5B1300"/>
      <color rgb="FFA6BECD"/>
      <color rgb="FF240700"/>
      <color rgb="FF160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2</xdr:col>
      <xdr:colOff>304800</xdr:colOff>
      <xdr:row>9</xdr:row>
      <xdr:rowOff>135117</xdr:rowOff>
    </xdr:to>
    <xdr:sp macro="" textlink="">
      <xdr:nvSpPr>
        <xdr:cNvPr id="3" name="AutoShape 1" descr="Rowan-Virtua School of Osteopathic Medicine">
          <a:extLst>
            <a:ext uri="{FF2B5EF4-FFF2-40B4-BE49-F238E27FC236}">
              <a16:creationId xmlns:a16="http://schemas.microsoft.com/office/drawing/2014/main" id="{1F0B1C23-319A-4A7B-82BA-BE04E3F99664}"/>
            </a:ext>
          </a:extLst>
        </xdr:cNvPr>
        <xdr:cNvSpPr>
          <a:spLocks noChangeAspect="1" noChangeArrowheads="1"/>
        </xdr:cNvSpPr>
      </xdr:nvSpPr>
      <xdr:spPr bwMode="auto">
        <a:xfrm>
          <a:off x="5867400" y="1666875"/>
          <a:ext cx="304800" cy="30637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135117</xdr:rowOff>
    </xdr:to>
    <xdr:sp macro="" textlink="">
      <xdr:nvSpPr>
        <xdr:cNvPr id="4" name="AutoShape 2" descr="Rowan-Virtua School of Osteopathic Medicine">
          <a:extLst>
            <a:ext uri="{FF2B5EF4-FFF2-40B4-BE49-F238E27FC236}">
              <a16:creationId xmlns:a16="http://schemas.microsoft.com/office/drawing/2014/main" id="{47E601E3-FFD4-4A66-BC63-7263F27F0BFB}"/>
            </a:ext>
          </a:extLst>
        </xdr:cNvPr>
        <xdr:cNvSpPr>
          <a:spLocks noChangeAspect="1" noChangeArrowheads="1"/>
        </xdr:cNvSpPr>
      </xdr:nvSpPr>
      <xdr:spPr bwMode="auto">
        <a:xfrm>
          <a:off x="5867400" y="1876425"/>
          <a:ext cx="304800" cy="30637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5</xdr:col>
      <xdr:colOff>293946</xdr:colOff>
      <xdr:row>4</xdr:row>
      <xdr:rowOff>187327</xdr:rowOff>
    </xdr:to>
    <xdr:pic>
      <xdr:nvPicPr>
        <xdr:cNvPr id="5" name="Graphic 4">
          <a:extLst>
            <a:ext uri="{FF2B5EF4-FFF2-40B4-BE49-F238E27FC236}">
              <a16:creationId xmlns:a16="http://schemas.microsoft.com/office/drawing/2014/main" id="{1B6D267F-8702-4C26-B79E-57535D9F11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982755" y="1088571"/>
          <a:ext cx="4463563" cy="634419"/>
        </a:xfrm>
        <a:prstGeom prst="rect">
          <a:avLst/>
        </a:prstGeom>
      </xdr:spPr>
    </xdr:pic>
    <xdr:clientData/>
  </xdr:twoCellAnchor>
  <xdr:twoCellAnchor editAs="oneCell">
    <xdr:from>
      <xdr:col>1</xdr:col>
      <xdr:colOff>174949</xdr:colOff>
      <xdr:row>1</xdr:row>
      <xdr:rowOff>97193</xdr:rowOff>
    </xdr:from>
    <xdr:to>
      <xdr:col>2</xdr:col>
      <xdr:colOff>2409052</xdr:colOff>
      <xdr:row>5</xdr:row>
      <xdr:rowOff>13269</xdr:rowOff>
    </xdr:to>
    <xdr:pic>
      <xdr:nvPicPr>
        <xdr:cNvPr id="6" name="Graphic 5">
          <a:extLst>
            <a:ext uri="{FF2B5EF4-FFF2-40B4-BE49-F238E27FC236}">
              <a16:creationId xmlns:a16="http://schemas.microsoft.com/office/drawing/2014/main" id="{1101FEED-8DBD-4EC5-A2CD-9BFF267582B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66327" y="1001096"/>
          <a:ext cx="3225480" cy="8102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0</xdr:colOff>
      <xdr:row>6</xdr:row>
      <xdr:rowOff>0</xdr:rowOff>
    </xdr:from>
    <xdr:to>
      <xdr:col>17</xdr:col>
      <xdr:colOff>304800</xdr:colOff>
      <xdr:row>7</xdr:row>
      <xdr:rowOff>68442</xdr:rowOff>
    </xdr:to>
    <xdr:sp macro="" textlink="">
      <xdr:nvSpPr>
        <xdr:cNvPr id="2" name="AutoShape 1" descr="Rowan-Virtua School of Osteopathic Medicine">
          <a:extLst>
            <a:ext uri="{FF2B5EF4-FFF2-40B4-BE49-F238E27FC236}">
              <a16:creationId xmlns:a16="http://schemas.microsoft.com/office/drawing/2014/main" id="{DB6726C5-0174-43A8-BE7C-DCFB6AFA1962}"/>
            </a:ext>
          </a:extLst>
        </xdr:cNvPr>
        <xdr:cNvSpPr>
          <a:spLocks noChangeAspect="1" noChangeArrowheads="1"/>
        </xdr:cNvSpPr>
      </xdr:nvSpPr>
      <xdr:spPr bwMode="auto">
        <a:xfrm>
          <a:off x="1981200" y="2028825"/>
          <a:ext cx="304800" cy="33514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7</xdr:row>
      <xdr:rowOff>0</xdr:rowOff>
    </xdr:from>
    <xdr:to>
      <xdr:col>17</xdr:col>
      <xdr:colOff>304800</xdr:colOff>
      <xdr:row>8</xdr:row>
      <xdr:rowOff>68442</xdr:rowOff>
    </xdr:to>
    <xdr:sp macro="" textlink="">
      <xdr:nvSpPr>
        <xdr:cNvPr id="3" name="AutoShape 2" descr="Rowan-Virtua School of Osteopathic Medicine">
          <a:extLst>
            <a:ext uri="{FF2B5EF4-FFF2-40B4-BE49-F238E27FC236}">
              <a16:creationId xmlns:a16="http://schemas.microsoft.com/office/drawing/2014/main" id="{A576DBE5-F1A0-42A2-A0A6-9F7FDD690C1A}"/>
            </a:ext>
          </a:extLst>
        </xdr:cNvPr>
        <xdr:cNvSpPr>
          <a:spLocks noChangeAspect="1" noChangeArrowheads="1"/>
        </xdr:cNvSpPr>
      </xdr:nvSpPr>
      <xdr:spPr bwMode="auto">
        <a:xfrm>
          <a:off x="1981200" y="2228850"/>
          <a:ext cx="304800" cy="33514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ites.rowan.edu/bursar/tuitionfees/medicalschoolbiosciences/som_gsbs_fee_descriptions.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ites.rowan.edu/bursar/tuitionfees/medicalschoolbiosciences/som_gsbs_fee_descriptions.html" TargetMode="External"/><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9"/>
  <sheetViews>
    <sheetView showGridLines="0" zoomScale="98" zoomScaleNormal="98" workbookViewId="0">
      <selection activeCell="K22" sqref="K22"/>
    </sheetView>
  </sheetViews>
  <sheetFormatPr defaultColWidth="14.85546875" defaultRowHeight="14.25" x14ac:dyDescent="0.2"/>
  <cols>
    <col min="1" max="2" width="14.85546875" style="6"/>
    <col min="3" max="3" width="39.85546875" style="6" customWidth="1"/>
    <col min="4" max="4" width="7.85546875" style="6" customWidth="1"/>
    <col min="5" max="5" width="14.85546875" style="6"/>
    <col min="6" max="6" width="4.7109375" style="6" customWidth="1"/>
    <col min="7" max="7" width="13.42578125" style="6" bestFit="1" customWidth="1"/>
    <col min="8" max="8" width="6.42578125" style="6" customWidth="1"/>
    <col min="9" max="9" width="14.85546875" style="8"/>
    <col min="10" max="10" width="6.28515625" style="6" customWidth="1"/>
    <col min="11" max="11" width="14.85546875" style="6"/>
    <col min="12" max="12" width="6.140625" style="6" customWidth="1"/>
    <col min="13" max="16384" width="14.85546875" style="6"/>
  </cols>
  <sheetData>
    <row r="1" spans="1:22" ht="71.25" customHeight="1" x14ac:dyDescent="0.2">
      <c r="A1" s="120" t="s">
        <v>36</v>
      </c>
      <c r="B1" s="120"/>
      <c r="C1" s="120"/>
      <c r="D1" s="120"/>
      <c r="E1" s="120"/>
      <c r="F1" s="120"/>
      <c r="G1" s="120"/>
      <c r="H1" s="120"/>
      <c r="I1" s="120"/>
      <c r="J1" s="120"/>
      <c r="K1" s="120"/>
      <c r="L1" s="120"/>
      <c r="M1" s="9"/>
      <c r="N1" s="9"/>
      <c r="O1" s="9"/>
      <c r="P1" s="9"/>
      <c r="Q1" s="9"/>
      <c r="R1" s="9"/>
      <c r="S1" s="9"/>
      <c r="T1" s="9"/>
      <c r="U1" s="9"/>
      <c r="V1" s="9"/>
    </row>
    <row r="3" spans="1:22" x14ac:dyDescent="0.2">
      <c r="I3" s="6"/>
      <c r="J3" s="8"/>
    </row>
    <row r="4" spans="1:22" s="55" customFormat="1" ht="21" customHeight="1" x14ac:dyDescent="0.35">
      <c r="B4" s="75"/>
      <c r="C4" s="75"/>
      <c r="D4" s="75"/>
      <c r="E4" s="75"/>
      <c r="F4" s="75"/>
      <c r="G4" s="75"/>
      <c r="H4" s="76"/>
      <c r="I4" s="76"/>
      <c r="J4" s="76"/>
      <c r="K4" s="76"/>
    </row>
    <row r="5" spans="1:22" s="55" customFormat="1" ht="21" customHeight="1" x14ac:dyDescent="0.35">
      <c r="B5" s="75"/>
      <c r="C5" s="75"/>
      <c r="D5" s="75"/>
      <c r="E5" s="75"/>
      <c r="F5" s="75"/>
      <c r="G5" s="75"/>
      <c r="H5" s="76"/>
      <c r="I5" s="76"/>
      <c r="J5" s="76"/>
      <c r="K5" s="76"/>
    </row>
    <row r="6" spans="1:22" s="55" customFormat="1" ht="21" customHeight="1" x14ac:dyDescent="0.35">
      <c r="B6" s="75"/>
      <c r="C6" s="75"/>
      <c r="D6" s="75"/>
      <c r="E6" s="75"/>
      <c r="F6" s="75"/>
      <c r="G6" s="75"/>
      <c r="H6" s="76"/>
      <c r="I6" s="76"/>
      <c r="J6" s="76"/>
      <c r="K6" s="76"/>
    </row>
    <row r="7" spans="1:22" s="55" customFormat="1" ht="21" customHeight="1" x14ac:dyDescent="0.35">
      <c r="B7" s="75"/>
      <c r="C7" s="75"/>
      <c r="D7" s="75"/>
      <c r="E7" s="75"/>
      <c r="F7" s="75"/>
      <c r="G7" s="75"/>
      <c r="H7" s="76"/>
      <c r="I7" s="76"/>
      <c r="J7" s="76"/>
      <c r="K7" s="76"/>
    </row>
    <row r="8" spans="1:22" s="55" customFormat="1" ht="18" x14ac:dyDescent="0.25">
      <c r="B8" s="63"/>
      <c r="C8" s="63"/>
      <c r="D8" s="63"/>
      <c r="E8" s="122" t="s">
        <v>69</v>
      </c>
      <c r="F8" s="122"/>
      <c r="G8" s="123" t="s">
        <v>70</v>
      </c>
      <c r="H8" s="123"/>
    </row>
    <row r="9" spans="1:22" s="55" customFormat="1" ht="15.75" x14ac:dyDescent="0.25">
      <c r="B9" s="63"/>
      <c r="C9" s="63"/>
      <c r="D9" s="63"/>
      <c r="E9" s="125" t="s">
        <v>71</v>
      </c>
      <c r="F9" s="125"/>
      <c r="G9" s="126" t="s">
        <v>72</v>
      </c>
      <c r="H9" s="126"/>
    </row>
    <row r="10" spans="1:22" s="55" customFormat="1" ht="15.75" x14ac:dyDescent="0.25">
      <c r="B10" s="63"/>
      <c r="C10" s="63"/>
      <c r="D10" s="63"/>
      <c r="E10" s="127" t="s">
        <v>18</v>
      </c>
      <c r="F10" s="127"/>
      <c r="G10" s="128" t="s">
        <v>18</v>
      </c>
      <c r="H10" s="128"/>
    </row>
    <row r="11" spans="1:22" s="55" customFormat="1" ht="15.75" x14ac:dyDescent="0.25">
      <c r="B11" s="63"/>
      <c r="C11" s="63"/>
      <c r="D11" s="63"/>
      <c r="E11" s="77"/>
      <c r="F11" s="77"/>
      <c r="G11" s="78"/>
      <c r="H11" s="78"/>
    </row>
    <row r="12" spans="1:22" s="55" customFormat="1" ht="18" x14ac:dyDescent="0.25">
      <c r="B12" s="63"/>
      <c r="C12" s="66" t="s">
        <v>0</v>
      </c>
      <c r="D12" s="66" t="s">
        <v>34</v>
      </c>
      <c r="E12" s="67">
        <v>46273</v>
      </c>
      <c r="F12" s="68"/>
      <c r="G12" s="129">
        <v>46637</v>
      </c>
      <c r="H12" s="130"/>
    </row>
    <row r="13" spans="1:22" s="55" customFormat="1" ht="18" x14ac:dyDescent="0.25">
      <c r="B13" s="63"/>
      <c r="C13" s="65"/>
      <c r="D13" s="66" t="s">
        <v>35</v>
      </c>
      <c r="E13" s="67">
        <v>46374</v>
      </c>
      <c r="F13" s="68"/>
      <c r="G13" s="129">
        <v>46738</v>
      </c>
      <c r="H13" s="130"/>
    </row>
    <row r="14" spans="1:22" s="55" customFormat="1" ht="18.75" x14ac:dyDescent="0.3">
      <c r="B14" s="63"/>
      <c r="C14" s="65"/>
      <c r="D14" s="65"/>
      <c r="E14" s="65"/>
      <c r="F14" s="68"/>
      <c r="G14" s="79"/>
      <c r="H14" s="54"/>
    </row>
    <row r="15" spans="1:22" s="55" customFormat="1" ht="18" x14ac:dyDescent="0.25">
      <c r="B15" s="63"/>
      <c r="C15" s="66" t="s">
        <v>1</v>
      </c>
      <c r="D15" s="66" t="s">
        <v>34</v>
      </c>
      <c r="E15" s="67">
        <v>46406</v>
      </c>
      <c r="F15" s="68"/>
      <c r="G15" s="129">
        <v>46770</v>
      </c>
      <c r="H15" s="130"/>
    </row>
    <row r="16" spans="1:22" s="55" customFormat="1" ht="18" x14ac:dyDescent="0.25">
      <c r="B16" s="63"/>
      <c r="C16" s="65"/>
      <c r="D16" s="66" t="s">
        <v>35</v>
      </c>
      <c r="E16" s="80">
        <v>46514</v>
      </c>
      <c r="F16" s="68"/>
      <c r="G16" s="129">
        <v>46878</v>
      </c>
      <c r="H16" s="130"/>
    </row>
    <row r="17" spans="2:8" s="55" customFormat="1" ht="18.75" x14ac:dyDescent="0.3">
      <c r="B17" s="63"/>
      <c r="C17" s="65"/>
      <c r="D17" s="65"/>
      <c r="E17" s="131"/>
      <c r="F17" s="131"/>
      <c r="G17" s="54"/>
      <c r="H17" s="54"/>
    </row>
    <row r="18" spans="2:8" s="55" customFormat="1" ht="18" x14ac:dyDescent="0.25">
      <c r="B18" s="63"/>
      <c r="C18" s="66" t="s">
        <v>73</v>
      </c>
      <c r="D18" s="66" t="s">
        <v>34</v>
      </c>
      <c r="E18" s="67">
        <v>46517</v>
      </c>
      <c r="F18" s="68"/>
      <c r="G18" s="129">
        <v>46881</v>
      </c>
      <c r="H18" s="130"/>
    </row>
    <row r="19" spans="2:8" s="55" customFormat="1" ht="18" x14ac:dyDescent="0.25">
      <c r="B19" s="63"/>
      <c r="C19" s="65"/>
      <c r="D19" s="66" t="s">
        <v>35</v>
      </c>
      <c r="E19" s="80">
        <v>46626</v>
      </c>
      <c r="F19" s="68"/>
      <c r="G19" s="129">
        <v>46990</v>
      </c>
      <c r="H19" s="130"/>
    </row>
    <row r="20" spans="2:8" s="55" customFormat="1" ht="15" x14ac:dyDescent="0.25">
      <c r="B20" s="63"/>
      <c r="C20" s="63"/>
      <c r="D20" s="63"/>
      <c r="E20" s="63"/>
      <c r="F20" s="63"/>
    </row>
    <row r="21" spans="2:8" s="55" customFormat="1" ht="16.5" customHeight="1" x14ac:dyDescent="0.25">
      <c r="B21" s="133" t="s">
        <v>60</v>
      </c>
      <c r="C21" s="133"/>
      <c r="D21" s="63"/>
      <c r="E21" s="121"/>
      <c r="F21" s="121"/>
    </row>
    <row r="22" spans="2:8" s="55" customFormat="1" ht="15.75" x14ac:dyDescent="0.25">
      <c r="B22" s="63"/>
      <c r="C22" s="82" t="s">
        <v>20</v>
      </c>
      <c r="D22" s="63"/>
      <c r="E22" s="81"/>
      <c r="F22" s="81"/>
    </row>
    <row r="23" spans="2:8" s="55" customFormat="1" ht="18" x14ac:dyDescent="0.25">
      <c r="B23" s="63"/>
      <c r="C23" s="66" t="s">
        <v>21</v>
      </c>
      <c r="D23" s="65"/>
      <c r="E23" s="83">
        <v>52250</v>
      </c>
      <c r="F23" s="84"/>
      <c r="G23" s="70">
        <v>49150</v>
      </c>
    </row>
    <row r="24" spans="2:8" s="55" customFormat="1" ht="18" x14ac:dyDescent="0.25">
      <c r="B24" s="63"/>
      <c r="C24" s="66" t="s">
        <v>22</v>
      </c>
      <c r="D24" s="65"/>
      <c r="E24" s="83">
        <v>57750</v>
      </c>
      <c r="F24" s="84"/>
      <c r="G24" s="70">
        <v>54350</v>
      </c>
    </row>
    <row r="25" spans="2:8" s="55" customFormat="1" ht="18" x14ac:dyDescent="0.25">
      <c r="B25" s="63"/>
      <c r="C25" s="63"/>
      <c r="D25" s="63"/>
      <c r="E25" s="84"/>
      <c r="F25" s="84"/>
      <c r="G25" s="65"/>
    </row>
    <row r="26" spans="2:8" s="55" customFormat="1" ht="18.75" x14ac:dyDescent="0.25">
      <c r="B26" s="63"/>
      <c r="C26" s="82" t="s">
        <v>74</v>
      </c>
      <c r="D26" s="63"/>
      <c r="E26" s="85">
        <f>SUM(E28:E36)-SUM(E29:E30)</f>
        <v>2747</v>
      </c>
      <c r="F26" s="84"/>
      <c r="G26" s="85">
        <f>SUM(G28:G36)-SUM(G29:G30)</f>
        <v>5902</v>
      </c>
    </row>
    <row r="27" spans="2:8" s="55" customFormat="1" ht="18" x14ac:dyDescent="0.25">
      <c r="B27" s="63"/>
      <c r="C27" s="86" t="s">
        <v>23</v>
      </c>
      <c r="D27" s="63"/>
      <c r="E27" s="84"/>
      <c r="F27" s="84"/>
      <c r="G27" s="65"/>
    </row>
    <row r="28" spans="2:8" s="55" customFormat="1" ht="15.75" x14ac:dyDescent="0.25">
      <c r="B28" s="63"/>
      <c r="C28" s="87" t="s">
        <v>65</v>
      </c>
      <c r="D28" s="88"/>
      <c r="E28" s="89">
        <v>745</v>
      </c>
      <c r="F28" s="90"/>
      <c r="G28" s="91">
        <v>745</v>
      </c>
    </row>
    <row r="29" spans="2:8" s="55" customFormat="1" ht="15.75" x14ac:dyDescent="0.25">
      <c r="B29" s="63"/>
      <c r="C29" s="92" t="s">
        <v>37</v>
      </c>
      <c r="D29" s="88"/>
      <c r="E29" s="93">
        <v>635</v>
      </c>
      <c r="F29" s="90"/>
      <c r="G29" s="94">
        <v>635</v>
      </c>
    </row>
    <row r="30" spans="2:8" s="55" customFormat="1" ht="15.75" x14ac:dyDescent="0.25">
      <c r="B30" s="63"/>
      <c r="C30" s="92" t="s">
        <v>24</v>
      </c>
      <c r="D30" s="88"/>
      <c r="E30" s="93">
        <v>110</v>
      </c>
      <c r="F30" s="90"/>
      <c r="G30" s="94">
        <v>110</v>
      </c>
    </row>
    <row r="31" spans="2:8" s="55" customFormat="1" ht="15.75" x14ac:dyDescent="0.25">
      <c r="B31" s="63"/>
      <c r="C31" s="87" t="s">
        <v>62</v>
      </c>
      <c r="D31" s="88"/>
      <c r="E31" s="89">
        <v>160</v>
      </c>
      <c r="F31" s="90"/>
      <c r="G31" s="91">
        <v>160</v>
      </c>
    </row>
    <row r="32" spans="2:8" s="55" customFormat="1" ht="15.75" x14ac:dyDescent="0.25">
      <c r="B32" s="63"/>
      <c r="C32" s="87" t="s">
        <v>25</v>
      </c>
      <c r="D32" s="88"/>
      <c r="E32" s="89">
        <v>341</v>
      </c>
      <c r="F32" s="90"/>
      <c r="G32" s="91">
        <v>341</v>
      </c>
    </row>
    <row r="33" spans="2:7" s="55" customFormat="1" ht="15.75" x14ac:dyDescent="0.25">
      <c r="B33" s="63"/>
      <c r="C33" s="87" t="s">
        <v>26</v>
      </c>
      <c r="D33" s="88"/>
      <c r="E33" s="89">
        <v>1445</v>
      </c>
      <c r="F33" s="90"/>
      <c r="G33" s="91"/>
    </row>
    <row r="34" spans="2:7" s="55" customFormat="1" ht="15.75" x14ac:dyDescent="0.25">
      <c r="B34" s="63"/>
      <c r="C34" s="87" t="s">
        <v>27</v>
      </c>
      <c r="D34" s="88"/>
      <c r="E34" s="89">
        <v>56</v>
      </c>
      <c r="F34" s="90"/>
      <c r="G34" s="91">
        <v>56</v>
      </c>
    </row>
    <row r="35" spans="2:7" s="55" customFormat="1" ht="15.75" x14ac:dyDescent="0.25">
      <c r="B35" s="63"/>
      <c r="C35" s="87" t="s">
        <v>75</v>
      </c>
      <c r="D35" s="88"/>
      <c r="E35" s="89"/>
      <c r="F35" s="90"/>
      <c r="G35" s="91">
        <v>4500</v>
      </c>
    </row>
    <row r="36" spans="2:7" s="55" customFormat="1" ht="15.75" x14ac:dyDescent="0.25">
      <c r="B36" s="63"/>
      <c r="C36" s="87" t="s">
        <v>67</v>
      </c>
      <c r="D36" s="88"/>
      <c r="E36" s="90"/>
      <c r="F36" s="90"/>
      <c r="G36" s="91">
        <v>100</v>
      </c>
    </row>
    <row r="37" spans="2:7" s="55" customFormat="1" ht="18" x14ac:dyDescent="0.25">
      <c r="B37" s="63"/>
      <c r="C37" s="88"/>
      <c r="D37" s="63"/>
      <c r="E37" s="84"/>
      <c r="F37" s="84"/>
      <c r="G37" s="65"/>
    </row>
    <row r="38" spans="2:7" s="55" customFormat="1" ht="18" x14ac:dyDescent="0.25">
      <c r="B38" s="63"/>
      <c r="C38" s="72" t="s">
        <v>28</v>
      </c>
      <c r="D38" s="65"/>
      <c r="E38" s="85">
        <f>E23+E26</f>
        <v>54997</v>
      </c>
      <c r="F38" s="84"/>
      <c r="G38" s="71">
        <f>G23+G26</f>
        <v>55052</v>
      </c>
    </row>
    <row r="39" spans="2:7" s="55" customFormat="1" ht="18" x14ac:dyDescent="0.25">
      <c r="B39" s="63"/>
      <c r="C39" s="72" t="s">
        <v>29</v>
      </c>
      <c r="D39" s="65"/>
      <c r="E39" s="85">
        <f>E24+E26</f>
        <v>60497</v>
      </c>
      <c r="F39" s="84"/>
      <c r="G39" s="71">
        <f>G24+G26</f>
        <v>60252</v>
      </c>
    </row>
    <row r="40" spans="2:7" s="55" customFormat="1" ht="15.75" x14ac:dyDescent="0.25">
      <c r="B40" s="63"/>
      <c r="C40" s="63"/>
      <c r="D40" s="63"/>
      <c r="E40" s="90"/>
      <c r="F40" s="90"/>
      <c r="G40" s="88"/>
    </row>
    <row r="41" spans="2:7" s="55" customFormat="1" ht="16.5" customHeight="1" x14ac:dyDescent="0.25">
      <c r="B41" s="133" t="s">
        <v>68</v>
      </c>
      <c r="C41" s="133"/>
      <c r="D41" s="64"/>
      <c r="E41" s="95"/>
      <c r="F41" s="95"/>
      <c r="G41" s="96"/>
    </row>
    <row r="42" spans="2:7" s="55" customFormat="1" ht="38.25" x14ac:dyDescent="0.25">
      <c r="B42" s="63"/>
      <c r="C42" s="69" t="s">
        <v>76</v>
      </c>
      <c r="D42" s="64"/>
      <c r="E42" s="85">
        <f>SUM(E43:E50)</f>
        <v>3065</v>
      </c>
      <c r="F42" s="97"/>
      <c r="G42" s="85">
        <f>SUM(G43:G51)</f>
        <v>7150</v>
      </c>
    </row>
    <row r="43" spans="2:7" s="55" customFormat="1" ht="16.5" x14ac:dyDescent="0.3">
      <c r="B43" s="63"/>
      <c r="C43" s="98" t="s">
        <v>77</v>
      </c>
      <c r="D43" s="99"/>
      <c r="E43" s="100">
        <v>1500</v>
      </c>
      <c r="F43" s="100"/>
      <c r="G43" s="100">
        <v>1500</v>
      </c>
    </row>
    <row r="44" spans="2:7" s="55" customFormat="1" ht="16.5" x14ac:dyDescent="0.3">
      <c r="B44" s="63"/>
      <c r="C44" s="101" t="s">
        <v>78</v>
      </c>
      <c r="D44" s="102"/>
      <c r="E44" s="103">
        <v>145</v>
      </c>
      <c r="F44" s="103"/>
      <c r="G44" s="103"/>
    </row>
    <row r="45" spans="2:7" s="55" customFormat="1" ht="16.5" x14ac:dyDescent="0.3">
      <c r="B45" s="63"/>
      <c r="C45" s="101" t="s">
        <v>66</v>
      </c>
      <c r="D45" s="102"/>
      <c r="E45" s="104">
        <v>430</v>
      </c>
      <c r="F45" s="103"/>
      <c r="G45" s="105"/>
    </row>
    <row r="46" spans="2:7" s="55" customFormat="1" ht="16.5" x14ac:dyDescent="0.3">
      <c r="B46" s="63"/>
      <c r="C46" s="101" t="s">
        <v>79</v>
      </c>
      <c r="D46" s="102"/>
      <c r="E46" s="103">
        <v>50</v>
      </c>
      <c r="F46" s="103"/>
      <c r="G46" s="103">
        <v>50</v>
      </c>
    </row>
    <row r="47" spans="2:7" s="55" customFormat="1" ht="16.5" x14ac:dyDescent="0.3">
      <c r="B47" s="63"/>
      <c r="C47" s="101" t="s">
        <v>80</v>
      </c>
      <c r="D47" s="102"/>
      <c r="E47" s="103">
        <v>40</v>
      </c>
      <c r="F47" s="103"/>
      <c r="G47" s="103"/>
    </row>
    <row r="48" spans="2:7" s="55" customFormat="1" ht="16.5" x14ac:dyDescent="0.3">
      <c r="B48" s="63"/>
      <c r="C48" s="101" t="s">
        <v>81</v>
      </c>
      <c r="D48" s="102"/>
      <c r="E48" s="103">
        <v>500</v>
      </c>
      <c r="F48" s="103"/>
      <c r="G48" s="103">
        <v>500</v>
      </c>
    </row>
    <row r="49" spans="2:11" s="55" customFormat="1" ht="16.5" x14ac:dyDescent="0.3">
      <c r="B49" s="63"/>
      <c r="C49" s="101" t="s">
        <v>82</v>
      </c>
      <c r="D49" s="102"/>
      <c r="E49" s="103">
        <v>400</v>
      </c>
      <c r="F49" s="103"/>
      <c r="G49" s="103"/>
    </row>
    <row r="50" spans="2:11" s="55" customFormat="1" ht="18" x14ac:dyDescent="0.3">
      <c r="B50" s="63"/>
      <c r="C50" s="106" t="s">
        <v>83</v>
      </c>
      <c r="D50" s="107"/>
      <c r="E50" s="107"/>
      <c r="F50" s="107"/>
      <c r="G50" s="108">
        <v>5000</v>
      </c>
    </row>
    <row r="51" spans="2:11" s="55" customFormat="1" ht="18" x14ac:dyDescent="0.3">
      <c r="B51" s="63"/>
      <c r="C51" s="106" t="s">
        <v>84</v>
      </c>
      <c r="D51" s="107"/>
      <c r="E51" s="107"/>
      <c r="F51" s="107"/>
      <c r="G51" s="109">
        <v>100</v>
      </c>
    </row>
    <row r="52" spans="2:11" s="55" customFormat="1" ht="15.75" x14ac:dyDescent="0.25">
      <c r="B52" s="63"/>
      <c r="C52" s="56"/>
    </row>
    <row r="53" spans="2:11" s="55" customFormat="1" ht="18" x14ac:dyDescent="0.25">
      <c r="B53" s="63"/>
      <c r="C53" s="69" t="s">
        <v>38</v>
      </c>
      <c r="D53" s="64"/>
      <c r="E53" s="110">
        <v>219</v>
      </c>
      <c r="F53" s="111"/>
      <c r="G53" s="112">
        <v>219</v>
      </c>
    </row>
    <row r="54" spans="2:11" s="55" customFormat="1" ht="18" x14ac:dyDescent="0.25">
      <c r="B54" s="63"/>
      <c r="C54" s="69" t="s">
        <v>39</v>
      </c>
      <c r="D54" s="64"/>
      <c r="E54" s="110">
        <v>2400</v>
      </c>
      <c r="F54" s="111"/>
      <c r="G54" s="110">
        <v>2400</v>
      </c>
    </row>
    <row r="55" spans="2:11" s="55" customFormat="1" ht="36" x14ac:dyDescent="0.25">
      <c r="B55" s="63"/>
      <c r="C55" s="69" t="s">
        <v>40</v>
      </c>
      <c r="D55" s="64"/>
      <c r="E55" s="110">
        <v>24852</v>
      </c>
      <c r="F55" s="111"/>
      <c r="G55" s="110">
        <v>24852</v>
      </c>
    </row>
    <row r="56" spans="2:11" s="55" customFormat="1" ht="18" x14ac:dyDescent="0.25">
      <c r="B56" s="63"/>
      <c r="C56" s="69" t="s">
        <v>41</v>
      </c>
      <c r="D56" s="64"/>
      <c r="E56" s="110">
        <v>4380</v>
      </c>
      <c r="F56" s="111"/>
      <c r="G56" s="110">
        <v>4380</v>
      </c>
    </row>
    <row r="57" spans="2:11" s="55" customFormat="1" ht="15.75" x14ac:dyDescent="0.25">
      <c r="B57" s="63"/>
      <c r="C57" s="96"/>
      <c r="D57" s="64"/>
      <c r="E57" s="113"/>
      <c r="F57" s="113"/>
      <c r="G57" s="64"/>
    </row>
    <row r="58" spans="2:11" s="55" customFormat="1" ht="18" x14ac:dyDescent="0.25">
      <c r="B58" s="63"/>
      <c r="C58" s="72" t="s">
        <v>30</v>
      </c>
      <c r="D58" s="64"/>
      <c r="E58" s="114">
        <f>E42+SUM(E53:E56)</f>
        <v>34916</v>
      </c>
      <c r="F58" s="115"/>
      <c r="G58" s="114">
        <f>G42+SUM(G53:G56)</f>
        <v>39001</v>
      </c>
    </row>
    <row r="59" spans="2:11" s="55" customFormat="1" ht="15" x14ac:dyDescent="0.25">
      <c r="B59" s="63"/>
      <c r="C59" s="63"/>
      <c r="D59" s="63"/>
      <c r="E59" s="81"/>
      <c r="F59" s="81"/>
      <c r="G59" s="63"/>
    </row>
    <row r="60" spans="2:11" s="55" customFormat="1" ht="17.25" customHeight="1" x14ac:dyDescent="0.25">
      <c r="B60" s="133" t="s">
        <v>61</v>
      </c>
      <c r="C60" s="133"/>
      <c r="D60" s="63"/>
      <c r="E60" s="81"/>
      <c r="F60" s="81"/>
      <c r="G60" s="63"/>
    </row>
    <row r="61" spans="2:11" s="55" customFormat="1" ht="18" x14ac:dyDescent="0.25">
      <c r="B61" s="63"/>
      <c r="C61" s="66" t="s">
        <v>31</v>
      </c>
      <c r="D61" s="65"/>
      <c r="E61" s="85">
        <f>E38+E58</f>
        <v>89913</v>
      </c>
      <c r="F61" s="84"/>
      <c r="G61" s="71">
        <f>G38+G58</f>
        <v>94053</v>
      </c>
    </row>
    <row r="62" spans="2:11" s="55" customFormat="1" ht="18" x14ac:dyDescent="0.25">
      <c r="B62" s="63"/>
      <c r="C62" s="66" t="s">
        <v>32</v>
      </c>
      <c r="D62" s="65"/>
      <c r="E62" s="85">
        <f>E39+E58</f>
        <v>95413</v>
      </c>
      <c r="F62" s="84"/>
      <c r="G62" s="71">
        <f>G39+G58</f>
        <v>99253</v>
      </c>
    </row>
    <row r="63" spans="2:11" s="55" customFormat="1" ht="15" x14ac:dyDescent="0.25">
      <c r="B63" s="62"/>
      <c r="C63" s="62"/>
      <c r="D63" s="62"/>
      <c r="E63" s="62"/>
      <c r="F63" s="62"/>
      <c r="G63" s="62"/>
      <c r="H63" s="62"/>
      <c r="I63" s="62"/>
      <c r="J63" s="62"/>
      <c r="K63" s="62"/>
    </row>
    <row r="64" spans="2:11" s="7" customFormat="1" ht="35.25" customHeight="1" x14ac:dyDescent="0.3">
      <c r="B64" s="124" t="s">
        <v>85</v>
      </c>
      <c r="C64" s="124"/>
      <c r="D64" s="124"/>
      <c r="E64" s="124"/>
      <c r="F64" s="124"/>
      <c r="G64" s="124"/>
      <c r="H64" s="116"/>
      <c r="I64" s="117"/>
    </row>
    <row r="65" spans="2:11" s="55" customFormat="1" ht="39" customHeight="1" x14ac:dyDescent="0.25">
      <c r="B65" s="124" t="s">
        <v>86</v>
      </c>
      <c r="C65" s="124"/>
      <c r="D65" s="124"/>
      <c r="E65" s="124"/>
      <c r="F65" s="124"/>
      <c r="G65" s="124"/>
      <c r="H65" s="124"/>
      <c r="I65" s="74"/>
      <c r="J65" s="74"/>
      <c r="K65" s="74"/>
    </row>
    <row r="66" spans="2:11" s="7" customFormat="1" ht="51" customHeight="1" x14ac:dyDescent="0.3">
      <c r="B66" s="124" t="s">
        <v>87</v>
      </c>
      <c r="C66" s="124"/>
      <c r="D66" s="124"/>
      <c r="E66" s="124"/>
      <c r="F66" s="124"/>
      <c r="G66" s="124"/>
      <c r="H66" s="124"/>
      <c r="I66" s="74"/>
      <c r="J66" s="74"/>
      <c r="K66" s="74"/>
    </row>
    <row r="67" spans="2:11" s="7" customFormat="1" ht="28.5" customHeight="1" x14ac:dyDescent="0.3">
      <c r="B67" s="132" t="s">
        <v>88</v>
      </c>
      <c r="C67" s="132"/>
      <c r="D67" s="132"/>
      <c r="E67" s="132"/>
      <c r="F67" s="132"/>
      <c r="G67" s="132"/>
      <c r="H67" s="132"/>
      <c r="I67" s="73"/>
      <c r="J67" s="73"/>
      <c r="K67" s="73"/>
    </row>
    <row r="68" spans="2:11" s="7" customFormat="1" ht="63" customHeight="1" x14ac:dyDescent="0.3">
      <c r="B68" s="124" t="s">
        <v>89</v>
      </c>
      <c r="C68" s="124"/>
      <c r="D68" s="124"/>
      <c r="E68" s="124"/>
      <c r="F68" s="124"/>
      <c r="G68" s="124"/>
      <c r="H68" s="124"/>
      <c r="I68" s="117"/>
    </row>
    <row r="69" spans="2:11" s="7" customFormat="1" ht="18" customHeight="1" x14ac:dyDescent="0.3">
      <c r="B69" s="132" t="s">
        <v>90</v>
      </c>
      <c r="C69" s="132"/>
      <c r="D69" s="132"/>
      <c r="E69" s="132"/>
      <c r="F69" s="132"/>
      <c r="G69" s="132"/>
      <c r="H69" s="132"/>
      <c r="I69" s="118"/>
      <c r="J69" s="118"/>
      <c r="K69" s="118"/>
    </row>
  </sheetData>
  <sheetProtection algorithmName="SHA-512" hashValue="kzBHDCjUyXVZKk+JWo3UkIFe78ibGIlVry84qrKuA4UWkJkLaGwttJd5+JMwZ7v715moQuKMp253AjthQhR2yA==" saltValue="T/cem0YV+lIwhCd+04Oonw==" spinCount="100000" sheet="1" objects="1" scenarios="1"/>
  <mergeCells count="24">
    <mergeCell ref="B69:H69"/>
    <mergeCell ref="G19:H19"/>
    <mergeCell ref="B21:C21"/>
    <mergeCell ref="B41:C41"/>
    <mergeCell ref="B60:C60"/>
    <mergeCell ref="B64:G64"/>
    <mergeCell ref="B66:H66"/>
    <mergeCell ref="B67:H67"/>
    <mergeCell ref="B68:H68"/>
    <mergeCell ref="A1:L1"/>
    <mergeCell ref="E21:F21"/>
    <mergeCell ref="E8:F8"/>
    <mergeCell ref="G8:H8"/>
    <mergeCell ref="B65:H65"/>
    <mergeCell ref="E9:F9"/>
    <mergeCell ref="G9:H9"/>
    <mergeCell ref="E10:F10"/>
    <mergeCell ref="G10:H10"/>
    <mergeCell ref="G12:H12"/>
    <mergeCell ref="G13:H13"/>
    <mergeCell ref="G15:H15"/>
    <mergeCell ref="G16:H16"/>
    <mergeCell ref="E17:F17"/>
    <mergeCell ref="G18:H18"/>
  </mergeCells>
  <hyperlinks>
    <hyperlink ref="C27" r:id="rId1" location="Disability-Ins-SOM" display="https://sites.rowan.edu/bursar/tuitionfees/medicalschoolbiosciences/som_gsbs_fee_descriptions.html - Disability-Ins-SOM" xr:uid="{2D3266EB-9165-4CBC-A549-1884D767841E}"/>
  </hyperlinks>
  <pageMargins left="0.7" right="0.7" top="0.75" bottom="0.75" header="0.3" footer="0.3"/>
  <pageSetup paperSize="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U114"/>
  <sheetViews>
    <sheetView showGridLines="0" tabSelected="1" showRuler="0" showWhiteSpace="0" zoomScaleNormal="100" workbookViewId="0">
      <selection activeCell="G11" sqref="G11"/>
    </sheetView>
  </sheetViews>
  <sheetFormatPr defaultColWidth="9.140625" defaultRowHeight="23.25" x14ac:dyDescent="0.35"/>
  <cols>
    <col min="1" max="1" width="9.140625" style="1" customWidth="1"/>
    <col min="2" max="2" width="9.140625" style="1"/>
    <col min="3" max="3" width="12" style="1" customWidth="1"/>
    <col min="4" max="4" width="59.85546875" style="1" customWidth="1"/>
    <col min="5" max="5" width="2" style="1" hidden="1" customWidth="1"/>
    <col min="6" max="6" width="3.42578125" style="1" hidden="1" customWidth="1"/>
    <col min="7" max="7" width="22" style="4" bestFit="1" customWidth="1"/>
    <col min="8" max="8" width="2" style="4" customWidth="1"/>
    <col min="9" max="9" width="3.42578125" style="4" bestFit="1" customWidth="1"/>
    <col min="10" max="10" width="22.28515625" style="4" bestFit="1" customWidth="1"/>
    <col min="11" max="11" width="17.5703125" style="4" customWidth="1"/>
    <col min="12" max="12" width="3.42578125" style="4" hidden="1" customWidth="1"/>
    <col min="13" max="13" width="21.7109375" style="4" bestFit="1" customWidth="1"/>
    <col min="14" max="14" width="9.85546875" style="1" bestFit="1" customWidth="1"/>
    <col min="15" max="15" width="9.140625" style="1"/>
    <col min="16" max="16" width="13.85546875" style="51" customWidth="1"/>
    <col min="17" max="17" width="41.28515625" style="51" customWidth="1"/>
    <col min="18" max="18" width="38.5703125" style="51" customWidth="1"/>
    <col min="19" max="19" width="9.140625" style="51"/>
    <col min="20" max="20" width="13.42578125" style="51" bestFit="1" customWidth="1"/>
    <col min="21" max="16384" width="9.140625" style="51"/>
  </cols>
  <sheetData>
    <row r="2" spans="3:21" x14ac:dyDescent="0.35">
      <c r="C2" s="23"/>
      <c r="D2" s="134" t="s">
        <v>98</v>
      </c>
      <c r="E2" s="134"/>
      <c r="F2" s="134"/>
      <c r="G2" s="134"/>
      <c r="H2" s="134"/>
      <c r="I2" s="134"/>
      <c r="J2" s="134"/>
      <c r="K2" s="134"/>
      <c r="L2" s="134"/>
      <c r="M2" s="134"/>
      <c r="N2" s="23"/>
    </row>
    <row r="3" spans="3:21" x14ac:dyDescent="0.35">
      <c r="C3" s="23"/>
      <c r="D3" s="134" t="s">
        <v>97</v>
      </c>
      <c r="E3" s="134"/>
      <c r="F3" s="134"/>
      <c r="G3" s="134"/>
      <c r="H3" s="134"/>
      <c r="I3" s="134"/>
      <c r="J3" s="134"/>
      <c r="K3" s="134"/>
      <c r="L3" s="134"/>
      <c r="M3" s="134"/>
      <c r="N3" s="23"/>
    </row>
    <row r="4" spans="3:21" x14ac:dyDescent="0.35">
      <c r="D4" s="141" t="s">
        <v>43</v>
      </c>
      <c r="E4" s="141"/>
      <c r="F4" s="141"/>
      <c r="G4" s="141"/>
      <c r="H4" s="141"/>
      <c r="I4" s="141"/>
      <c r="J4" s="141"/>
      <c r="K4" s="141"/>
      <c r="L4" s="141"/>
      <c r="M4" s="141"/>
    </row>
    <row r="5" spans="3:21" ht="24" thickBot="1" x14ac:dyDescent="0.4"/>
    <row r="6" spans="3:21" x14ac:dyDescent="0.35">
      <c r="C6" s="29"/>
      <c r="D6" s="42"/>
      <c r="E6" s="43"/>
      <c r="F6" s="43"/>
      <c r="G6" s="44"/>
      <c r="H6" s="44"/>
      <c r="I6" s="44"/>
      <c r="J6" s="44"/>
      <c r="K6" s="44"/>
      <c r="L6" s="44"/>
      <c r="M6" s="44"/>
      <c r="N6" s="34"/>
      <c r="P6" s="55"/>
      <c r="Q6" s="63"/>
      <c r="R6" s="63"/>
      <c r="S6" s="63"/>
      <c r="T6" s="122" t="s">
        <v>69</v>
      </c>
      <c r="U6" s="122"/>
    </row>
    <row r="7" spans="3:21" ht="21" customHeight="1" x14ac:dyDescent="0.35">
      <c r="C7" s="58"/>
      <c r="D7" s="135" t="s">
        <v>64</v>
      </c>
      <c r="E7" s="135"/>
      <c r="F7" s="135"/>
      <c r="G7" s="135"/>
      <c r="H7" s="135"/>
      <c r="I7" s="135"/>
      <c r="J7" s="135"/>
      <c r="K7" s="135"/>
      <c r="L7" s="135"/>
      <c r="M7" s="135"/>
      <c r="N7" s="59"/>
      <c r="P7" s="55"/>
      <c r="Q7" s="63"/>
      <c r="R7" s="63"/>
      <c r="S7" s="63"/>
      <c r="T7" s="125" t="s">
        <v>71</v>
      </c>
      <c r="U7" s="125"/>
    </row>
    <row r="8" spans="3:21" ht="21" customHeight="1" thickBot="1" x14ac:dyDescent="0.4">
      <c r="C8" s="37"/>
      <c r="D8" s="136"/>
      <c r="E8" s="136"/>
      <c r="F8" s="136"/>
      <c r="G8" s="136"/>
      <c r="H8" s="136"/>
      <c r="I8" s="136"/>
      <c r="J8" s="136"/>
      <c r="K8" s="136"/>
      <c r="L8" s="136"/>
      <c r="M8" s="136"/>
      <c r="N8" s="40"/>
      <c r="P8" s="55"/>
      <c r="Q8" s="63"/>
      <c r="R8" s="63"/>
      <c r="S8" s="63"/>
      <c r="T8" s="127" t="s">
        <v>18</v>
      </c>
      <c r="U8" s="127"/>
    </row>
    <row r="9" spans="3:21" ht="21" customHeight="1" x14ac:dyDescent="0.35">
      <c r="C9" s="29"/>
      <c r="D9" s="45"/>
      <c r="E9" s="31"/>
      <c r="F9" s="31"/>
      <c r="G9" s="32"/>
      <c r="H9" s="32"/>
      <c r="I9" s="32"/>
      <c r="J9" s="32"/>
      <c r="K9" s="32"/>
      <c r="L9" s="32"/>
      <c r="M9" s="32"/>
      <c r="N9" s="34"/>
      <c r="P9" s="55"/>
      <c r="Q9" s="63"/>
      <c r="R9" s="63"/>
      <c r="S9" s="63"/>
      <c r="T9" s="77"/>
      <c r="U9" s="77"/>
    </row>
    <row r="10" spans="3:21" ht="21" customHeight="1" thickBot="1" x14ac:dyDescent="0.4">
      <c r="C10" s="35"/>
      <c r="D10" s="21" t="s">
        <v>91</v>
      </c>
      <c r="E10" s="22"/>
      <c r="F10" s="18"/>
      <c r="G10" s="13" t="s">
        <v>55</v>
      </c>
      <c r="H10" s="14"/>
      <c r="I10" s="14"/>
      <c r="J10" s="14"/>
      <c r="K10" s="26"/>
      <c r="L10" s="26"/>
      <c r="M10" s="26"/>
      <c r="N10" s="36"/>
      <c r="P10" s="55"/>
      <c r="Q10" s="63"/>
      <c r="R10" s="66" t="s">
        <v>0</v>
      </c>
      <c r="S10" s="66" t="s">
        <v>34</v>
      </c>
      <c r="T10" s="67">
        <v>46273</v>
      </c>
      <c r="U10" s="68"/>
    </row>
    <row r="11" spans="3:21" ht="21" customHeight="1" thickTop="1" thickBot="1" x14ac:dyDescent="0.4">
      <c r="C11" s="35"/>
      <c r="D11" s="46" t="s">
        <v>58</v>
      </c>
      <c r="E11" s="25"/>
      <c r="F11" s="25"/>
      <c r="G11" s="10"/>
      <c r="H11" s="26"/>
      <c r="I11" s="26"/>
      <c r="J11" s="26"/>
      <c r="K11" s="26"/>
      <c r="L11" s="26"/>
      <c r="M11" s="26"/>
      <c r="N11" s="36"/>
      <c r="P11" s="55"/>
      <c r="Q11" s="63"/>
      <c r="R11" s="65"/>
      <c r="S11" s="66" t="s">
        <v>35</v>
      </c>
      <c r="T11" s="67">
        <v>46374</v>
      </c>
      <c r="U11" s="68"/>
    </row>
    <row r="12" spans="3:21" ht="16.5" customHeight="1" thickTop="1" thickBot="1" x14ac:dyDescent="0.4">
      <c r="C12" s="35"/>
      <c r="D12" s="41"/>
      <c r="E12" s="25"/>
      <c r="F12" s="25"/>
      <c r="G12" s="26"/>
      <c r="H12" s="26"/>
      <c r="I12" s="26"/>
      <c r="J12" s="26"/>
      <c r="K12" s="26"/>
      <c r="L12" s="26"/>
      <c r="M12" s="26"/>
      <c r="N12" s="36"/>
      <c r="P12" s="55"/>
      <c r="Q12" s="63"/>
      <c r="R12" s="65"/>
      <c r="S12" s="65"/>
      <c r="T12" s="65"/>
      <c r="U12" s="68"/>
    </row>
    <row r="13" spans="3:21" ht="21" hidden="1" customHeight="1" thickTop="1" thickBot="1" x14ac:dyDescent="0.4">
      <c r="C13" s="37"/>
      <c r="D13" s="47"/>
      <c r="E13" s="48"/>
      <c r="F13" s="48"/>
      <c r="G13" s="49"/>
      <c r="H13" s="49"/>
      <c r="I13" s="49"/>
      <c r="J13" s="49"/>
      <c r="K13" s="49"/>
      <c r="L13" s="49"/>
      <c r="M13" s="49"/>
      <c r="N13" s="40"/>
      <c r="P13" s="55"/>
      <c r="Q13" s="63"/>
      <c r="R13" s="66" t="s">
        <v>1</v>
      </c>
      <c r="S13" s="66" t="s">
        <v>34</v>
      </c>
      <c r="T13" s="67">
        <v>46406</v>
      </c>
      <c r="U13" s="68"/>
    </row>
    <row r="14" spans="3:21" ht="21" customHeight="1" x14ac:dyDescent="0.35">
      <c r="C14" s="29"/>
      <c r="D14" s="42"/>
      <c r="E14" s="43"/>
      <c r="F14" s="43"/>
      <c r="G14" s="44"/>
      <c r="H14" s="44"/>
      <c r="I14" s="44"/>
      <c r="J14" s="44"/>
      <c r="K14" s="44"/>
      <c r="L14" s="44"/>
      <c r="M14" s="44"/>
      <c r="N14" s="34"/>
      <c r="P14" s="55"/>
      <c r="Q14" s="63"/>
      <c r="R14" s="65"/>
      <c r="S14" s="66" t="s">
        <v>35</v>
      </c>
      <c r="T14" s="80">
        <v>46514</v>
      </c>
      <c r="U14" s="68"/>
    </row>
    <row r="15" spans="3:21" ht="21" customHeight="1" x14ac:dyDescent="0.35">
      <c r="C15" s="58"/>
      <c r="D15" s="137" t="s">
        <v>63</v>
      </c>
      <c r="E15" s="137"/>
      <c r="F15" s="137"/>
      <c r="G15" s="137"/>
      <c r="H15" s="137"/>
      <c r="I15" s="137"/>
      <c r="J15" s="137"/>
      <c r="K15" s="137"/>
      <c r="L15" s="137"/>
      <c r="M15" s="137"/>
      <c r="N15" s="59"/>
      <c r="P15" s="55"/>
      <c r="Q15" s="63"/>
      <c r="R15" s="65"/>
      <c r="S15" s="65"/>
      <c r="T15" s="131"/>
      <c r="U15" s="131"/>
    </row>
    <row r="16" spans="3:21" ht="21" customHeight="1" thickBot="1" x14ac:dyDescent="0.4">
      <c r="C16" s="37"/>
      <c r="D16" s="138"/>
      <c r="E16" s="138"/>
      <c r="F16" s="138"/>
      <c r="G16" s="138"/>
      <c r="H16" s="138"/>
      <c r="I16" s="138"/>
      <c r="J16" s="138"/>
      <c r="K16" s="138"/>
      <c r="L16" s="138"/>
      <c r="M16" s="138"/>
      <c r="N16" s="40"/>
      <c r="P16" s="55"/>
      <c r="Q16" s="63"/>
      <c r="R16" s="66" t="s">
        <v>73</v>
      </c>
      <c r="S16" s="66" t="s">
        <v>34</v>
      </c>
      <c r="T16" s="67">
        <v>46517</v>
      </c>
      <c r="U16" s="68"/>
    </row>
    <row r="17" spans="3:21" ht="21" customHeight="1" x14ac:dyDescent="0.35">
      <c r="C17" s="11"/>
      <c r="D17" s="41"/>
      <c r="E17" s="25"/>
      <c r="F17" s="25"/>
      <c r="G17" s="26"/>
      <c r="H17" s="26"/>
      <c r="I17" s="26"/>
      <c r="J17" s="26"/>
      <c r="K17" s="26"/>
      <c r="L17" s="26"/>
      <c r="M17" s="26"/>
      <c r="N17" s="12"/>
      <c r="P17" s="55"/>
      <c r="Q17" s="63"/>
      <c r="R17" s="65"/>
      <c r="S17" s="66" t="s">
        <v>35</v>
      </c>
      <c r="T17" s="80">
        <v>46626</v>
      </c>
      <c r="U17" s="68"/>
    </row>
    <row r="18" spans="3:21" ht="21" customHeight="1" x14ac:dyDescent="0.35">
      <c r="C18" s="11"/>
      <c r="D18" s="139" t="s">
        <v>12</v>
      </c>
      <c r="E18" s="139"/>
      <c r="F18" s="139"/>
      <c r="G18" s="139"/>
      <c r="H18" s="139"/>
      <c r="I18" s="139"/>
      <c r="J18" s="139"/>
      <c r="K18" s="139"/>
      <c r="L18" s="139"/>
      <c r="M18" s="139"/>
      <c r="N18" s="12"/>
      <c r="P18" s="55"/>
      <c r="Q18" s="63"/>
      <c r="R18" s="63"/>
      <c r="S18" s="63"/>
      <c r="T18" s="63"/>
      <c r="U18" s="63"/>
    </row>
    <row r="19" spans="3:21" ht="21" customHeight="1" x14ac:dyDescent="0.35">
      <c r="C19" s="11"/>
      <c r="D19" s="140" t="s">
        <v>13</v>
      </c>
      <c r="E19" s="140"/>
      <c r="F19" s="140"/>
      <c r="G19" s="140"/>
      <c r="H19" s="140"/>
      <c r="I19" s="140"/>
      <c r="J19" s="140"/>
      <c r="K19" s="140"/>
      <c r="L19" s="140"/>
      <c r="M19" s="140"/>
      <c r="N19" s="12"/>
      <c r="P19" s="55"/>
      <c r="Q19" s="133" t="s">
        <v>60</v>
      </c>
      <c r="R19" s="133"/>
      <c r="S19" s="63"/>
      <c r="T19" s="121"/>
      <c r="U19" s="121"/>
    </row>
    <row r="20" spans="3:21" ht="21" customHeight="1" thickBot="1" x14ac:dyDescent="0.4">
      <c r="C20" s="11"/>
      <c r="D20" s="21" t="s">
        <v>52</v>
      </c>
      <c r="E20" s="22"/>
      <c r="F20" s="18"/>
      <c r="G20" s="13" t="s">
        <v>15</v>
      </c>
      <c r="H20" s="14"/>
      <c r="I20" s="14"/>
      <c r="J20" s="13" t="s">
        <v>17</v>
      </c>
      <c r="K20" s="14"/>
      <c r="L20" s="14"/>
      <c r="M20" s="14"/>
      <c r="N20" s="12"/>
      <c r="P20" s="55"/>
      <c r="Q20" s="63"/>
      <c r="R20" s="82" t="s">
        <v>20</v>
      </c>
      <c r="S20" s="63"/>
      <c r="T20" s="81"/>
      <c r="U20" s="81"/>
    </row>
    <row r="21" spans="3:21" ht="21" customHeight="1" thickTop="1" thickBot="1" x14ac:dyDescent="0.4">
      <c r="C21" s="11"/>
      <c r="D21" s="19" t="s">
        <v>4</v>
      </c>
      <c r="E21" s="18"/>
      <c r="F21" s="18"/>
      <c r="G21" s="10">
        <v>0</v>
      </c>
      <c r="H21" s="15"/>
      <c r="I21" s="15"/>
      <c r="J21" s="15">
        <f>G21*12</f>
        <v>0</v>
      </c>
      <c r="K21" s="15"/>
      <c r="L21" s="15"/>
      <c r="M21" s="15"/>
      <c r="N21" s="12"/>
      <c r="P21" s="55"/>
      <c r="Q21" s="63"/>
      <c r="R21" s="66" t="s">
        <v>21</v>
      </c>
      <c r="S21" s="65"/>
      <c r="T21" s="83">
        <v>52250</v>
      </c>
      <c r="U21" s="84"/>
    </row>
    <row r="22" spans="3:21" ht="21" customHeight="1" thickTop="1" thickBot="1" x14ac:dyDescent="0.4">
      <c r="C22" s="11"/>
      <c r="D22" s="19" t="s">
        <v>5</v>
      </c>
      <c r="E22" s="18"/>
      <c r="F22" s="18"/>
      <c r="G22" s="10">
        <v>0</v>
      </c>
      <c r="H22" s="15"/>
      <c r="I22" s="15"/>
      <c r="J22" s="15">
        <f t="shared" ref="J22:J28" si="0">G22*12</f>
        <v>0</v>
      </c>
      <c r="K22" s="15"/>
      <c r="L22" s="15"/>
      <c r="M22" s="15"/>
      <c r="N22" s="12"/>
      <c r="P22" s="55"/>
      <c r="Q22" s="63"/>
      <c r="R22" s="66" t="s">
        <v>22</v>
      </c>
      <c r="S22" s="65"/>
      <c r="T22" s="83">
        <v>57750</v>
      </c>
      <c r="U22" s="84"/>
    </row>
    <row r="23" spans="3:21" ht="21" customHeight="1" thickTop="1" thickBot="1" x14ac:dyDescent="0.4">
      <c r="C23" s="11"/>
      <c r="D23" s="19" t="s">
        <v>6</v>
      </c>
      <c r="E23" s="18"/>
      <c r="F23" s="18"/>
      <c r="G23" s="10">
        <v>0</v>
      </c>
      <c r="H23" s="15"/>
      <c r="I23" s="15"/>
      <c r="J23" s="15">
        <f t="shared" si="0"/>
        <v>0</v>
      </c>
      <c r="K23" s="15"/>
      <c r="L23" s="15"/>
      <c r="M23" s="15"/>
      <c r="N23" s="12"/>
      <c r="P23" s="55"/>
      <c r="Q23" s="63"/>
      <c r="R23" s="63"/>
      <c r="S23" s="63"/>
      <c r="T23" s="84"/>
      <c r="U23" s="84"/>
    </row>
    <row r="24" spans="3:21" ht="21" customHeight="1" thickTop="1" thickBot="1" x14ac:dyDescent="0.4">
      <c r="C24" s="11"/>
      <c r="D24" s="19" t="s">
        <v>7</v>
      </c>
      <c r="E24" s="18"/>
      <c r="F24" s="18"/>
      <c r="G24" s="10">
        <v>0</v>
      </c>
      <c r="H24" s="15"/>
      <c r="I24" s="15"/>
      <c r="J24" s="15">
        <f t="shared" si="0"/>
        <v>0</v>
      </c>
      <c r="K24" s="15"/>
      <c r="L24" s="15"/>
      <c r="M24" s="15"/>
      <c r="N24" s="12"/>
      <c r="P24" s="55"/>
      <c r="Q24" s="63"/>
      <c r="R24" s="82" t="s">
        <v>74</v>
      </c>
      <c r="S24" s="63"/>
      <c r="T24" s="85">
        <f>SUM(T26:T34)-SUM(T27:T28)</f>
        <v>2747</v>
      </c>
      <c r="U24" s="84"/>
    </row>
    <row r="25" spans="3:21" ht="21" customHeight="1" thickTop="1" thickBot="1" x14ac:dyDescent="0.4">
      <c r="C25" s="11"/>
      <c r="D25" s="19" t="s">
        <v>8</v>
      </c>
      <c r="E25" s="18"/>
      <c r="F25" s="18"/>
      <c r="G25" s="10">
        <v>0</v>
      </c>
      <c r="H25" s="15"/>
      <c r="I25" s="15"/>
      <c r="J25" s="15">
        <f t="shared" si="0"/>
        <v>0</v>
      </c>
      <c r="K25" s="15"/>
      <c r="L25" s="15"/>
      <c r="M25" s="15"/>
      <c r="N25" s="12"/>
      <c r="P25" s="55"/>
      <c r="Q25" s="63"/>
      <c r="R25" s="86" t="s">
        <v>23</v>
      </c>
      <c r="S25" s="63"/>
      <c r="T25" s="84"/>
      <c r="U25" s="84"/>
    </row>
    <row r="26" spans="3:21" ht="21" customHeight="1" thickTop="1" thickBot="1" x14ac:dyDescent="0.4">
      <c r="C26" s="11"/>
      <c r="D26" s="19" t="s">
        <v>19</v>
      </c>
      <c r="E26" s="18"/>
      <c r="F26" s="18"/>
      <c r="G26" s="10">
        <v>0</v>
      </c>
      <c r="H26" s="15"/>
      <c r="I26" s="15"/>
      <c r="J26" s="15">
        <f t="shared" si="0"/>
        <v>0</v>
      </c>
      <c r="K26" s="15"/>
      <c r="L26" s="15"/>
      <c r="M26" s="15"/>
      <c r="N26" s="12"/>
      <c r="P26" s="55"/>
      <c r="Q26" s="63"/>
      <c r="R26" s="87" t="s">
        <v>65</v>
      </c>
      <c r="S26" s="88"/>
      <c r="T26" s="89">
        <v>745</v>
      </c>
      <c r="U26" s="90"/>
    </row>
    <row r="27" spans="3:21" ht="21" customHeight="1" thickTop="1" thickBot="1" x14ac:dyDescent="0.4">
      <c r="C27" s="11"/>
      <c r="D27" s="19" t="s">
        <v>57</v>
      </c>
      <c r="E27" s="18"/>
      <c r="F27" s="18"/>
      <c r="G27" s="10">
        <v>0</v>
      </c>
      <c r="H27" s="15"/>
      <c r="I27" s="15"/>
      <c r="J27" s="15">
        <f t="shared" si="0"/>
        <v>0</v>
      </c>
      <c r="K27" s="15"/>
      <c r="L27" s="15"/>
      <c r="M27" s="15"/>
      <c r="N27" s="12"/>
      <c r="P27" s="55"/>
      <c r="Q27" s="63"/>
      <c r="R27" s="92" t="s">
        <v>37</v>
      </c>
      <c r="S27" s="88"/>
      <c r="T27" s="93">
        <v>635</v>
      </c>
      <c r="U27" s="90"/>
    </row>
    <row r="28" spans="3:21" ht="21" customHeight="1" thickTop="1" thickBot="1" x14ac:dyDescent="0.4">
      <c r="C28" s="11"/>
      <c r="D28" s="19" t="s">
        <v>42</v>
      </c>
      <c r="E28" s="18"/>
      <c r="F28" s="18"/>
      <c r="G28" s="10">
        <v>0</v>
      </c>
      <c r="H28" s="15"/>
      <c r="I28" s="15"/>
      <c r="J28" s="15">
        <f t="shared" si="0"/>
        <v>0</v>
      </c>
      <c r="K28" s="143" t="s">
        <v>49</v>
      </c>
      <c r="L28" s="143"/>
      <c r="M28" s="143"/>
      <c r="N28" s="144"/>
      <c r="P28" s="55"/>
      <c r="Q28" s="63"/>
      <c r="R28" s="92" t="s">
        <v>24</v>
      </c>
      <c r="S28" s="88"/>
      <c r="T28" s="93">
        <v>110</v>
      </c>
      <c r="U28" s="90"/>
    </row>
    <row r="29" spans="3:21" ht="21" customHeight="1" thickTop="1" x14ac:dyDescent="0.35">
      <c r="C29" s="11"/>
      <c r="D29" s="24" t="s">
        <v>44</v>
      </c>
      <c r="E29" s="18"/>
      <c r="F29" s="18"/>
      <c r="G29" s="13">
        <f>SUM(G21:G28)</f>
        <v>0</v>
      </c>
      <c r="H29" s="14"/>
      <c r="I29" s="14"/>
      <c r="J29" s="13">
        <f>SUM(J21:J28)</f>
        <v>0</v>
      </c>
      <c r="K29" s="14"/>
      <c r="L29" s="14"/>
      <c r="M29" s="13">
        <f>J29-24852</f>
        <v>-24852</v>
      </c>
      <c r="N29" s="12"/>
      <c r="P29" s="55"/>
      <c r="Q29" s="63"/>
      <c r="R29" s="87" t="s">
        <v>62</v>
      </c>
      <c r="S29" s="88"/>
      <c r="T29" s="89">
        <v>160</v>
      </c>
      <c r="U29" s="90"/>
    </row>
    <row r="30" spans="3:21" ht="21" customHeight="1" x14ac:dyDescent="0.35">
      <c r="C30" s="11"/>
      <c r="D30" s="19"/>
      <c r="E30" s="18"/>
      <c r="F30" s="18"/>
      <c r="G30" s="15"/>
      <c r="H30" s="15"/>
      <c r="I30" s="15"/>
      <c r="J30" s="15"/>
      <c r="K30" s="15"/>
      <c r="L30" s="15"/>
      <c r="M30" s="15"/>
      <c r="N30" s="12"/>
      <c r="P30" s="55"/>
      <c r="Q30" s="63"/>
      <c r="R30" s="87" t="s">
        <v>25</v>
      </c>
      <c r="S30" s="88"/>
      <c r="T30" s="89">
        <v>341</v>
      </c>
      <c r="U30" s="90"/>
    </row>
    <row r="31" spans="3:21" ht="21" customHeight="1" thickBot="1" x14ac:dyDescent="0.4">
      <c r="C31" s="11"/>
      <c r="D31" s="21" t="s">
        <v>53</v>
      </c>
      <c r="E31" s="22"/>
      <c r="F31" s="18"/>
      <c r="G31" s="13" t="s">
        <v>15</v>
      </c>
      <c r="H31" s="14"/>
      <c r="I31" s="14"/>
      <c r="J31" s="13" t="s">
        <v>17</v>
      </c>
      <c r="K31" s="15"/>
      <c r="L31" s="15"/>
      <c r="M31" s="15"/>
      <c r="N31" s="12"/>
      <c r="P31" s="55"/>
      <c r="Q31" s="63"/>
      <c r="R31" s="87" t="s">
        <v>26</v>
      </c>
      <c r="S31" s="88"/>
      <c r="T31" s="89">
        <v>1445</v>
      </c>
      <c r="U31" s="90"/>
    </row>
    <row r="32" spans="3:21" ht="21" customHeight="1" thickTop="1" thickBot="1" x14ac:dyDescent="0.4">
      <c r="C32" s="11"/>
      <c r="D32" s="19" t="s">
        <v>9</v>
      </c>
      <c r="E32" s="18"/>
      <c r="F32" s="18"/>
      <c r="G32" s="10">
        <v>0</v>
      </c>
      <c r="H32" s="15"/>
      <c r="I32" s="15"/>
      <c r="J32" s="15">
        <f>G32*12</f>
        <v>0</v>
      </c>
      <c r="K32" s="15"/>
      <c r="L32" s="15"/>
      <c r="M32" s="15"/>
      <c r="N32" s="12"/>
      <c r="P32" s="55"/>
      <c r="Q32" s="63"/>
      <c r="R32" s="87" t="s">
        <v>27</v>
      </c>
      <c r="S32" s="88"/>
      <c r="T32" s="89">
        <v>56</v>
      </c>
      <c r="U32" s="90"/>
    </row>
    <row r="33" spans="1:21" ht="21" customHeight="1" thickTop="1" thickBot="1" x14ac:dyDescent="0.4">
      <c r="C33" s="11"/>
      <c r="D33" s="19" t="s">
        <v>10</v>
      </c>
      <c r="E33" s="18"/>
      <c r="F33" s="18"/>
      <c r="G33" s="10">
        <v>0</v>
      </c>
      <c r="H33" s="15"/>
      <c r="I33" s="15"/>
      <c r="J33" s="15">
        <f t="shared" ref="J33:J35" si="1">G33*12</f>
        <v>0</v>
      </c>
      <c r="K33" s="15"/>
      <c r="L33" s="15"/>
      <c r="M33" s="15"/>
      <c r="N33" s="12"/>
      <c r="P33" s="55"/>
      <c r="Q33" s="63"/>
      <c r="R33" s="87" t="s">
        <v>75</v>
      </c>
      <c r="S33" s="88"/>
      <c r="T33" s="89"/>
      <c r="U33" s="90"/>
    </row>
    <row r="34" spans="1:21" ht="21" customHeight="1" thickTop="1" thickBot="1" x14ac:dyDescent="0.4">
      <c r="C34" s="11"/>
      <c r="D34" s="19" t="s">
        <v>11</v>
      </c>
      <c r="E34" s="18"/>
      <c r="F34" s="18"/>
      <c r="G34" s="10">
        <v>0</v>
      </c>
      <c r="H34" s="15"/>
      <c r="I34" s="15"/>
      <c r="J34" s="15">
        <f t="shared" si="1"/>
        <v>0</v>
      </c>
      <c r="K34" s="15"/>
      <c r="L34" s="15"/>
      <c r="M34" s="15"/>
      <c r="N34" s="12"/>
      <c r="P34" s="55"/>
      <c r="Q34" s="63"/>
      <c r="R34" s="87" t="s">
        <v>67</v>
      </c>
      <c r="S34" s="88"/>
      <c r="T34" s="90"/>
      <c r="U34" s="90"/>
    </row>
    <row r="35" spans="1:21" ht="21" customHeight="1" thickTop="1" thickBot="1" x14ac:dyDescent="0.4">
      <c r="C35" s="11"/>
      <c r="D35" s="19" t="s">
        <v>33</v>
      </c>
      <c r="E35" s="18"/>
      <c r="F35" s="18"/>
      <c r="G35" s="10">
        <v>0</v>
      </c>
      <c r="H35" s="15"/>
      <c r="I35" s="15"/>
      <c r="J35" s="15">
        <f t="shared" si="1"/>
        <v>0</v>
      </c>
      <c r="K35" s="143" t="s">
        <v>50</v>
      </c>
      <c r="L35" s="143"/>
      <c r="M35" s="143"/>
      <c r="N35" s="144"/>
      <c r="P35" s="55"/>
      <c r="Q35" s="63"/>
      <c r="R35" s="88"/>
      <c r="S35" s="63"/>
      <c r="T35" s="84"/>
      <c r="U35" s="84"/>
    </row>
    <row r="36" spans="1:21" ht="21" customHeight="1" thickTop="1" x14ac:dyDescent="0.35">
      <c r="C36" s="11"/>
      <c r="D36" s="19" t="s">
        <v>45</v>
      </c>
      <c r="E36" s="18"/>
      <c r="F36" s="18"/>
      <c r="G36" s="13">
        <f>SUM(G32:G35)</f>
        <v>0</v>
      </c>
      <c r="H36" s="14"/>
      <c r="I36" s="14"/>
      <c r="J36" s="13">
        <f>SUM(J32:J35)</f>
        <v>0</v>
      </c>
      <c r="K36" s="14"/>
      <c r="L36" s="14"/>
      <c r="M36" s="13">
        <f>J36-4380</f>
        <v>-4380</v>
      </c>
      <c r="N36" s="12"/>
      <c r="P36" s="55"/>
      <c r="Q36" s="63"/>
      <c r="R36" s="72" t="s">
        <v>28</v>
      </c>
      <c r="S36" s="65"/>
      <c r="T36" s="85">
        <f>T21+T24</f>
        <v>54997</v>
      </c>
      <c r="U36" s="84"/>
    </row>
    <row r="37" spans="1:21" ht="21" customHeight="1" x14ac:dyDescent="0.35">
      <c r="C37" s="11"/>
      <c r="D37" s="19"/>
      <c r="E37" s="18"/>
      <c r="F37" s="18"/>
      <c r="G37" s="15"/>
      <c r="H37" s="15"/>
      <c r="I37" s="15"/>
      <c r="J37" s="15"/>
      <c r="K37" s="15"/>
      <c r="L37" s="15"/>
      <c r="M37" s="15"/>
      <c r="N37" s="12"/>
      <c r="P37" s="55"/>
      <c r="Q37" s="63"/>
      <c r="R37" s="72" t="s">
        <v>29</v>
      </c>
      <c r="S37" s="65"/>
      <c r="T37" s="85">
        <f>T22+T24</f>
        <v>60497</v>
      </c>
      <c r="U37" s="84"/>
    </row>
    <row r="38" spans="1:21" ht="21" customHeight="1" thickBot="1" x14ac:dyDescent="0.4">
      <c r="C38" s="11"/>
      <c r="D38" s="21" t="s">
        <v>54</v>
      </c>
      <c r="E38" s="22"/>
      <c r="F38" s="18"/>
      <c r="G38" s="13" t="s">
        <v>15</v>
      </c>
      <c r="H38" s="14"/>
      <c r="I38" s="14"/>
      <c r="J38" s="13" t="s">
        <v>14</v>
      </c>
      <c r="K38" s="15"/>
      <c r="L38" s="15"/>
      <c r="M38" s="15"/>
      <c r="N38" s="12"/>
      <c r="P38" s="55"/>
      <c r="Q38" s="63"/>
      <c r="R38" s="63"/>
      <c r="S38" s="63"/>
      <c r="T38" s="90"/>
      <c r="U38" s="90"/>
    </row>
    <row r="39" spans="1:21" ht="21" customHeight="1" thickTop="1" thickBot="1" x14ac:dyDescent="0.4">
      <c r="C39" s="11"/>
      <c r="D39" s="145" t="s">
        <v>47</v>
      </c>
      <c r="E39" s="22"/>
      <c r="F39" s="18"/>
      <c r="G39" s="61">
        <v>200</v>
      </c>
      <c r="H39" s="15"/>
      <c r="I39" s="15"/>
      <c r="J39" s="15">
        <f>G39*12</f>
        <v>2400</v>
      </c>
      <c r="K39" s="15"/>
      <c r="L39" s="15"/>
      <c r="M39" s="14" t="s">
        <v>48</v>
      </c>
      <c r="N39" s="12"/>
      <c r="P39" s="55"/>
      <c r="Q39" s="133" t="s">
        <v>68</v>
      </c>
      <c r="R39" s="133"/>
      <c r="S39" s="64"/>
      <c r="T39" s="95"/>
      <c r="U39" s="95"/>
    </row>
    <row r="40" spans="1:21" ht="21" customHeight="1" thickTop="1" x14ac:dyDescent="0.35">
      <c r="C40" s="11"/>
      <c r="D40" s="145"/>
      <c r="E40" s="22"/>
      <c r="F40" s="18"/>
      <c r="G40" s="13">
        <f>G39</f>
        <v>200</v>
      </c>
      <c r="H40" s="14"/>
      <c r="I40" s="14"/>
      <c r="J40" s="13">
        <f>G39*12</f>
        <v>2400</v>
      </c>
      <c r="K40" s="14"/>
      <c r="L40" s="14"/>
      <c r="M40" s="13">
        <f>J40-2400</f>
        <v>0</v>
      </c>
      <c r="N40" s="12"/>
      <c r="P40" s="55"/>
      <c r="Q40" s="63"/>
      <c r="R40" s="69" t="s">
        <v>76</v>
      </c>
      <c r="S40" s="64"/>
      <c r="T40" s="85">
        <f>SUM(T41:T48)</f>
        <v>3065</v>
      </c>
      <c r="U40" s="97"/>
    </row>
    <row r="41" spans="1:21" ht="21" customHeight="1" x14ac:dyDescent="0.35">
      <c r="C41" s="11"/>
      <c r="D41" s="145"/>
      <c r="E41" s="22"/>
      <c r="F41" s="18"/>
      <c r="G41" s="14"/>
      <c r="H41" s="14"/>
      <c r="I41" s="14"/>
      <c r="J41" s="14"/>
      <c r="K41" s="15"/>
      <c r="L41" s="15"/>
      <c r="M41" s="15"/>
      <c r="N41" s="12"/>
      <c r="P41" s="55"/>
      <c r="Q41" s="63"/>
      <c r="R41" s="98" t="s">
        <v>77</v>
      </c>
      <c r="S41" s="99"/>
      <c r="T41" s="100">
        <v>1500</v>
      </c>
      <c r="U41" s="100"/>
    </row>
    <row r="42" spans="1:21" ht="21" customHeight="1" x14ac:dyDescent="0.35">
      <c r="C42" s="11"/>
      <c r="D42" s="19"/>
      <c r="E42" s="18"/>
      <c r="F42" s="18"/>
      <c r="G42" s="15"/>
      <c r="H42" s="15"/>
      <c r="I42" s="15"/>
      <c r="J42" s="15"/>
      <c r="K42" s="15"/>
      <c r="L42" s="15"/>
      <c r="M42" s="15"/>
      <c r="N42" s="12"/>
      <c r="P42" s="55"/>
      <c r="Q42" s="63"/>
      <c r="R42" s="101" t="s">
        <v>78</v>
      </c>
      <c r="S42" s="102"/>
      <c r="T42" s="103">
        <v>145</v>
      </c>
      <c r="U42" s="103"/>
    </row>
    <row r="43" spans="1:21" ht="21" customHeight="1" x14ac:dyDescent="0.35">
      <c r="C43" s="11"/>
      <c r="D43" s="19"/>
      <c r="E43" s="18"/>
      <c r="F43" s="18"/>
      <c r="G43" s="15"/>
      <c r="H43" s="15"/>
      <c r="I43" s="15"/>
      <c r="J43" s="15"/>
      <c r="K43" s="15"/>
      <c r="L43" s="15"/>
      <c r="M43" s="15"/>
      <c r="N43" s="12"/>
      <c r="P43" s="55"/>
      <c r="Q43" s="63"/>
      <c r="R43" s="101" t="s">
        <v>66</v>
      </c>
      <c r="S43" s="102"/>
      <c r="T43" s="104">
        <v>430</v>
      </c>
      <c r="U43" s="103"/>
    </row>
    <row r="44" spans="1:21" ht="21" customHeight="1" x14ac:dyDescent="0.35">
      <c r="C44" s="11"/>
      <c r="D44" s="19"/>
      <c r="E44" s="18"/>
      <c r="F44" s="18"/>
      <c r="G44" s="15"/>
      <c r="H44" s="15"/>
      <c r="I44" s="15"/>
      <c r="J44" s="15"/>
      <c r="K44" s="15"/>
      <c r="L44" s="143" t="s">
        <v>51</v>
      </c>
      <c r="M44" s="143"/>
      <c r="N44" s="144"/>
      <c r="P44" s="55"/>
      <c r="Q44" s="63"/>
      <c r="R44" s="101" t="s">
        <v>79</v>
      </c>
      <c r="S44" s="102"/>
      <c r="T44" s="103">
        <v>50</v>
      </c>
      <c r="U44" s="103"/>
    </row>
    <row r="45" spans="1:21" ht="21" customHeight="1" x14ac:dyDescent="0.35">
      <c r="C45" s="11"/>
      <c r="D45" s="17" t="s">
        <v>16</v>
      </c>
      <c r="E45" s="18"/>
      <c r="F45" s="18"/>
      <c r="G45" s="13">
        <f>G29+G36+G40</f>
        <v>200</v>
      </c>
      <c r="H45" s="14"/>
      <c r="I45" s="14"/>
      <c r="J45" s="13">
        <f>J29+J36+J40</f>
        <v>2400</v>
      </c>
      <c r="K45" s="14"/>
      <c r="L45" s="14"/>
      <c r="M45" s="13">
        <f>M29+M36+M40</f>
        <v>-29232</v>
      </c>
      <c r="N45" s="12"/>
      <c r="P45" s="55"/>
      <c r="Q45" s="63"/>
      <c r="R45" s="101" t="s">
        <v>80</v>
      </c>
      <c r="S45" s="102"/>
      <c r="T45" s="103">
        <v>40</v>
      </c>
      <c r="U45" s="103"/>
    </row>
    <row r="46" spans="1:21" ht="21" customHeight="1" thickBot="1" x14ac:dyDescent="0.4">
      <c r="C46" s="11"/>
      <c r="D46" s="20"/>
      <c r="E46" s="18"/>
      <c r="F46" s="18"/>
      <c r="G46" s="14"/>
      <c r="H46" s="14"/>
      <c r="I46" s="14"/>
      <c r="J46" s="14"/>
      <c r="K46" s="14"/>
      <c r="L46" s="14"/>
      <c r="M46" s="14"/>
      <c r="N46" s="12"/>
      <c r="P46" s="55"/>
      <c r="Q46" s="63"/>
      <c r="R46" s="101" t="s">
        <v>81</v>
      </c>
      <c r="S46" s="102"/>
      <c r="T46" s="103">
        <v>500</v>
      </c>
      <c r="U46" s="103"/>
    </row>
    <row r="47" spans="1:21" s="52" customFormat="1" ht="21" customHeight="1" thickBot="1" x14ac:dyDescent="0.4">
      <c r="A47" s="60"/>
      <c r="B47" s="60"/>
      <c r="C47" s="27"/>
      <c r="D47" s="146" t="s">
        <v>46</v>
      </c>
      <c r="E47" s="147"/>
      <c r="F47" s="147"/>
      <c r="G47" s="147"/>
      <c r="H47" s="147"/>
      <c r="I47" s="147"/>
      <c r="J47" s="147"/>
      <c r="K47" s="147"/>
      <c r="L47" s="147"/>
      <c r="M47" s="148"/>
      <c r="N47" s="28"/>
      <c r="O47" s="60"/>
      <c r="P47" s="55"/>
      <c r="Q47" s="63"/>
      <c r="R47" s="101" t="s">
        <v>82</v>
      </c>
      <c r="S47" s="102"/>
      <c r="T47" s="103">
        <v>400</v>
      </c>
      <c r="U47" s="103"/>
    </row>
    <row r="48" spans="1:21" ht="21" customHeight="1" x14ac:dyDescent="0.35">
      <c r="C48" s="29"/>
      <c r="D48" s="30"/>
      <c r="E48" s="31"/>
      <c r="F48" s="31"/>
      <c r="G48" s="32"/>
      <c r="H48" s="33"/>
      <c r="I48" s="33"/>
      <c r="J48" s="33"/>
      <c r="K48" s="33"/>
      <c r="L48" s="33"/>
      <c r="M48" s="33"/>
      <c r="N48" s="34"/>
      <c r="P48" s="55"/>
      <c r="Q48" s="63"/>
      <c r="R48" s="106" t="s">
        <v>83</v>
      </c>
      <c r="S48" s="107"/>
      <c r="T48" s="107"/>
      <c r="U48" s="107"/>
    </row>
    <row r="49" spans="1:21" ht="21" customHeight="1" x14ac:dyDescent="0.35">
      <c r="C49" s="35"/>
      <c r="D49" s="142" t="s">
        <v>2</v>
      </c>
      <c r="E49" s="142"/>
      <c r="F49" s="142"/>
      <c r="G49" s="142"/>
      <c r="H49" s="142"/>
      <c r="I49" s="142"/>
      <c r="J49" s="142"/>
      <c r="K49" s="142"/>
      <c r="L49" s="142"/>
      <c r="M49" s="142"/>
      <c r="N49" s="36"/>
      <c r="P49" s="55"/>
      <c r="Q49" s="63"/>
      <c r="R49" s="106" t="s">
        <v>84</v>
      </c>
      <c r="S49" s="107"/>
      <c r="T49" s="107"/>
      <c r="U49" s="107"/>
    </row>
    <row r="50" spans="1:21" ht="21" customHeight="1" thickBot="1" x14ac:dyDescent="0.4">
      <c r="C50" s="35"/>
      <c r="D50" s="57" t="s">
        <v>96</v>
      </c>
      <c r="E50" s="18"/>
      <c r="F50" s="18"/>
      <c r="G50" s="13" t="s">
        <v>15</v>
      </c>
      <c r="H50" s="14"/>
      <c r="I50" s="14"/>
      <c r="J50" s="13" t="s">
        <v>17</v>
      </c>
      <c r="K50" s="14"/>
      <c r="L50" s="14"/>
      <c r="M50" s="14"/>
      <c r="N50" s="36"/>
      <c r="P50" s="55"/>
      <c r="Q50" s="63"/>
      <c r="R50" s="56"/>
      <c r="S50" s="55"/>
      <c r="T50" s="55"/>
      <c r="U50" s="55"/>
    </row>
    <row r="51" spans="1:21" ht="21" customHeight="1" thickTop="1" thickBot="1" x14ac:dyDescent="0.4">
      <c r="C51" s="35"/>
      <c r="D51" s="19" t="s">
        <v>3</v>
      </c>
      <c r="E51" s="16"/>
      <c r="F51" s="16"/>
      <c r="G51" s="10">
        <v>0</v>
      </c>
      <c r="H51" s="15"/>
      <c r="I51" s="15"/>
      <c r="J51" s="15">
        <f>G51*12</f>
        <v>0</v>
      </c>
      <c r="K51" s="15"/>
      <c r="L51" s="15"/>
      <c r="M51" s="15"/>
      <c r="N51" s="36"/>
      <c r="P51" s="55"/>
      <c r="Q51" s="63"/>
      <c r="R51" s="69" t="s">
        <v>38</v>
      </c>
      <c r="S51" s="64"/>
      <c r="T51" s="110">
        <v>219</v>
      </c>
      <c r="U51" s="111"/>
    </row>
    <row r="52" spans="1:21" ht="21" customHeight="1" thickTop="1" thickBot="1" x14ac:dyDescent="0.4">
      <c r="C52" s="35"/>
      <c r="D52" s="19" t="s">
        <v>59</v>
      </c>
      <c r="E52" s="16"/>
      <c r="F52" s="16"/>
      <c r="G52" s="10">
        <v>0</v>
      </c>
      <c r="H52" s="15"/>
      <c r="I52" s="15"/>
      <c r="J52" s="15">
        <f>G52*12</f>
        <v>0</v>
      </c>
      <c r="K52" s="15"/>
      <c r="L52" s="15"/>
      <c r="M52" s="15"/>
      <c r="N52" s="36"/>
      <c r="P52" s="55"/>
      <c r="Q52" s="63"/>
      <c r="R52" s="69" t="s">
        <v>39</v>
      </c>
      <c r="S52" s="64"/>
      <c r="T52" s="110">
        <v>2400</v>
      </c>
      <c r="U52" s="111"/>
    </row>
    <row r="53" spans="1:21" ht="21" customHeight="1" thickTop="1" thickBot="1" x14ac:dyDescent="0.4">
      <c r="C53" s="35"/>
      <c r="D53" s="19"/>
      <c r="E53" s="16"/>
      <c r="F53" s="16"/>
      <c r="G53" s="119" t="s">
        <v>92</v>
      </c>
      <c r="H53" s="15"/>
      <c r="I53" s="15"/>
      <c r="J53" s="13" t="s">
        <v>94</v>
      </c>
      <c r="K53" s="15"/>
      <c r="L53" s="15"/>
      <c r="M53" s="15"/>
      <c r="N53" s="36"/>
      <c r="P53" s="55"/>
      <c r="Q53" s="63"/>
      <c r="R53" s="69"/>
      <c r="S53" s="64"/>
      <c r="T53" s="110"/>
      <c r="U53" s="111"/>
    </row>
    <row r="54" spans="1:21" ht="21" customHeight="1" thickTop="1" thickBot="1" x14ac:dyDescent="0.4">
      <c r="C54" s="35"/>
      <c r="D54" s="19" t="s">
        <v>93</v>
      </c>
      <c r="E54" s="16"/>
      <c r="F54" s="16"/>
      <c r="G54" s="10">
        <v>0</v>
      </c>
      <c r="H54" s="15"/>
      <c r="I54" s="15"/>
      <c r="J54" s="15">
        <f>G54</f>
        <v>0</v>
      </c>
      <c r="K54" s="15"/>
      <c r="L54" s="15"/>
      <c r="M54" s="15"/>
      <c r="N54" s="36"/>
      <c r="P54" s="55"/>
      <c r="Q54" s="63"/>
      <c r="R54" s="69"/>
      <c r="S54" s="64"/>
      <c r="T54" s="110"/>
      <c r="U54" s="111"/>
    </row>
    <row r="55" spans="1:21" ht="21" customHeight="1" thickTop="1" x14ac:dyDescent="0.35">
      <c r="C55" s="35"/>
      <c r="D55" s="17" t="s">
        <v>95</v>
      </c>
      <c r="E55" s="16"/>
      <c r="F55" s="16"/>
      <c r="G55" s="13">
        <f>SUM(G51:G52)</f>
        <v>0</v>
      </c>
      <c r="H55" s="14"/>
      <c r="I55" s="14"/>
      <c r="J55" s="13">
        <f>SUM(J51:J52)+J54</f>
        <v>0</v>
      </c>
      <c r="K55" s="15"/>
      <c r="L55" s="15"/>
      <c r="M55" s="15"/>
      <c r="N55" s="36"/>
      <c r="P55" s="55"/>
      <c r="Q55" s="63"/>
      <c r="R55" s="69" t="s">
        <v>40</v>
      </c>
      <c r="S55" s="64"/>
      <c r="T55" s="110">
        <v>24852</v>
      </c>
      <c r="U55" s="111"/>
    </row>
    <row r="56" spans="1:21" ht="21" customHeight="1" thickBot="1" x14ac:dyDescent="0.4">
      <c r="C56" s="37"/>
      <c r="D56" s="38"/>
      <c r="E56" s="38"/>
      <c r="F56" s="38"/>
      <c r="G56" s="39"/>
      <c r="H56" s="39"/>
      <c r="I56" s="39"/>
      <c r="J56" s="39"/>
      <c r="K56" s="39"/>
      <c r="L56" s="39"/>
      <c r="M56" s="39"/>
      <c r="N56" s="40"/>
      <c r="P56" s="55"/>
      <c r="Q56" s="63"/>
      <c r="R56" s="69" t="s">
        <v>41</v>
      </c>
      <c r="S56" s="64"/>
      <c r="T56" s="110">
        <v>4380</v>
      </c>
      <c r="U56" s="111"/>
    </row>
    <row r="57" spans="1:21" ht="21" customHeight="1" x14ac:dyDescent="0.35">
      <c r="P57" s="55"/>
      <c r="Q57" s="63"/>
      <c r="R57" s="96"/>
      <c r="S57" s="64"/>
      <c r="T57" s="113"/>
      <c r="U57" s="113"/>
    </row>
    <row r="58" spans="1:21" x14ac:dyDescent="0.35">
      <c r="P58" s="55"/>
      <c r="Q58" s="63"/>
      <c r="R58" s="72" t="s">
        <v>30</v>
      </c>
      <c r="S58" s="64"/>
      <c r="T58" s="114">
        <f>T40+SUM(T51:T56)</f>
        <v>34916</v>
      </c>
      <c r="U58" s="115"/>
    </row>
    <row r="59" spans="1:21" x14ac:dyDescent="0.35">
      <c r="J59" s="50"/>
      <c r="K59" s="50" t="s">
        <v>56</v>
      </c>
      <c r="L59" s="50"/>
      <c r="M59" s="50"/>
      <c r="N59" s="50">
        <f>M45+G11+J55</f>
        <v>-29232</v>
      </c>
      <c r="P59" s="55"/>
      <c r="Q59" s="63"/>
      <c r="R59" s="63"/>
      <c r="S59" s="63"/>
      <c r="T59" s="81"/>
      <c r="U59" s="81"/>
    </row>
    <row r="60" spans="1:21" x14ac:dyDescent="0.35">
      <c r="P60" s="55"/>
      <c r="Q60" s="133" t="s">
        <v>61</v>
      </c>
      <c r="R60" s="133"/>
      <c r="S60" s="63"/>
      <c r="T60" s="81"/>
      <c r="U60" s="81"/>
    </row>
    <row r="61" spans="1:21" x14ac:dyDescent="0.35">
      <c r="P61" s="55"/>
      <c r="Q61" s="63"/>
      <c r="R61" s="66" t="s">
        <v>31</v>
      </c>
      <c r="S61" s="65"/>
      <c r="T61" s="85">
        <f>T36+T58</f>
        <v>89913</v>
      </c>
      <c r="U61" s="84"/>
    </row>
    <row r="62" spans="1:21" s="5" customFormat="1" ht="18" x14ac:dyDescent="0.25">
      <c r="A62" s="1"/>
      <c r="B62" s="1"/>
      <c r="C62" s="1"/>
      <c r="D62" s="1"/>
      <c r="E62" s="1"/>
      <c r="F62" s="1"/>
      <c r="G62" s="4"/>
      <c r="H62" s="4"/>
      <c r="I62" s="4"/>
      <c r="J62" s="4"/>
      <c r="K62" s="4"/>
      <c r="L62" s="4"/>
      <c r="M62" s="4"/>
      <c r="N62" s="1"/>
      <c r="O62" s="1"/>
      <c r="P62" s="55"/>
      <c r="Q62" s="63"/>
      <c r="R62" s="66" t="s">
        <v>32</v>
      </c>
      <c r="S62" s="65"/>
      <c r="T62" s="85">
        <f>T37+T58</f>
        <v>95413</v>
      </c>
      <c r="U62" s="84"/>
    </row>
    <row r="87" spans="15:15" x14ac:dyDescent="0.35">
      <c r="O87" s="2"/>
    </row>
    <row r="104" spans="1:15" s="53" customFormat="1" x14ac:dyDescent="0.2">
      <c r="A104" s="3"/>
      <c r="B104" s="3"/>
      <c r="C104" s="1"/>
      <c r="D104" s="1"/>
      <c r="E104" s="1"/>
      <c r="F104" s="1"/>
      <c r="G104" s="4"/>
      <c r="H104" s="4"/>
      <c r="I104" s="4"/>
      <c r="J104" s="4"/>
      <c r="K104" s="4"/>
      <c r="L104" s="4"/>
      <c r="M104" s="4"/>
      <c r="N104" s="1"/>
      <c r="O104" s="3"/>
    </row>
    <row r="105" spans="1:15" s="53" customFormat="1" x14ac:dyDescent="0.2">
      <c r="A105" s="3"/>
      <c r="B105" s="3"/>
      <c r="C105" s="1"/>
      <c r="D105" s="1"/>
      <c r="E105" s="1"/>
      <c r="F105" s="1"/>
      <c r="G105" s="4"/>
      <c r="H105" s="4"/>
      <c r="I105" s="4"/>
      <c r="J105" s="4"/>
      <c r="K105" s="4"/>
      <c r="L105" s="4"/>
      <c r="M105" s="4"/>
      <c r="N105" s="1"/>
      <c r="O105" s="3"/>
    </row>
    <row r="114" ht="55.5" customHeight="1" x14ac:dyDescent="0.35"/>
  </sheetData>
  <sheetProtection algorithmName="SHA-512" hashValue="92zDS3aoQY1ks5IUVEBbloKpj5igwQz63LOuNxt5HqLbH9gAGFgjQomc7mStg95eCQiGng208hY+X+TOZc/8WQ==" saltValue="Itvfv6HcA7LdWkHN7MmH3Q==" spinCount="100000" sheet="1" selectLockedCells="1"/>
  <customSheetViews>
    <customSheetView guid="{ABB97F28-580F-4F46-A955-852B920BBE9A}" showGridLines="0" fitToPage="1" topLeftCell="A77">
      <selection activeCell="F83" activeCellId="15" sqref="L8 L8 L9 L10 F25 I25 L24 L32 L33 L34 L35 F47:F56 F58:F61 F63:F65 F75:F77 F83:F93"/>
      <pageMargins left="0.7" right="0.7" top="0.75" bottom="0.75" header="0.3" footer="0.3"/>
      <pageSetup scale="45" fitToHeight="0" orientation="portrait" r:id="rId1"/>
    </customSheetView>
  </customSheetViews>
  <mergeCells count="22">
    <mergeCell ref="Q39:R39"/>
    <mergeCell ref="Q60:R60"/>
    <mergeCell ref="T6:U6"/>
    <mergeCell ref="T7:U7"/>
    <mergeCell ref="T8:U8"/>
    <mergeCell ref="T15:U15"/>
    <mergeCell ref="Q19:R19"/>
    <mergeCell ref="T19:U19"/>
    <mergeCell ref="D18:M18"/>
    <mergeCell ref="D19:M19"/>
    <mergeCell ref="D4:M4"/>
    <mergeCell ref="D49:M49"/>
    <mergeCell ref="K28:N28"/>
    <mergeCell ref="K35:N35"/>
    <mergeCell ref="D39:D41"/>
    <mergeCell ref="L44:N44"/>
    <mergeCell ref="D47:M47"/>
    <mergeCell ref="D2:M2"/>
    <mergeCell ref="D3:M3"/>
    <mergeCell ref="D7:M8"/>
    <mergeCell ref="D15:M15"/>
    <mergeCell ref="D16:M16"/>
  </mergeCells>
  <hyperlinks>
    <hyperlink ref="R25" r:id="rId2" location="Disability-Ins-SOM" display="https://sites.rowan.edu/bursar/tuitionfees/medicalschoolbiosciences/som_gsbs_fee_descriptions.html - Disability-Ins-SOM" xr:uid="{979CC6AF-CEFF-456F-90D8-1A5BF23F194E}"/>
  </hyperlinks>
  <pageMargins left="0.5" right="0.5" top="0.5" bottom="0.5" header="0.3" footer="0.3"/>
  <pageSetup scale="47"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and COA</vt:lpstr>
      <vt:lpstr>1st Year PA</vt:lpstr>
    </vt:vector>
  </TitlesOfParts>
  <Company>Rowan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 Admin</dc:creator>
  <cp:lastModifiedBy>Willse, Christine L.</cp:lastModifiedBy>
  <cp:lastPrinted>2018-07-13T18:28:02Z</cp:lastPrinted>
  <dcterms:created xsi:type="dcterms:W3CDTF">2018-07-05T16:32:01Z</dcterms:created>
  <dcterms:modified xsi:type="dcterms:W3CDTF">2026-03-11T18:20:31Z</dcterms:modified>
</cp:coreProperties>
</file>